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0" yWindow="0" windowWidth="19200" windowHeight="7305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8" r:id="rId4"/>
    <sheet name="Показатели" sheetId="20" r:id="rId5"/>
    <sheet name="Национальные проекты" sheetId="17" r:id="rId6"/>
  </sheets>
  <externalReferences>
    <externalReference r:id="rId7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'!$D$2:$D$121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'!$A$1:$AR$96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20" l="1"/>
  <c r="E10" i="20"/>
  <c r="E11" i="20"/>
  <c r="E12" i="20"/>
  <c r="E13" i="20"/>
  <c r="E14" i="20"/>
  <c r="E8" i="20"/>
  <c r="AO78" i="18" l="1"/>
  <c r="W78" i="18"/>
  <c r="AI73" i="18"/>
  <c r="W73" i="18"/>
  <c r="AO48" i="18"/>
  <c r="W48" i="18"/>
  <c r="AO38" i="18"/>
  <c r="W38" i="18"/>
  <c r="BB14" i="20" l="1"/>
  <c r="AY14" i="20"/>
  <c r="AV14" i="20"/>
  <c r="AS14" i="20"/>
  <c r="AP14" i="20"/>
  <c r="AM14" i="20"/>
  <c r="AJ14" i="20"/>
  <c r="AG14" i="20"/>
  <c r="AD14" i="20"/>
  <c r="AA14" i="20"/>
  <c r="X14" i="20"/>
  <c r="U14" i="20"/>
  <c r="R14" i="20"/>
  <c r="O14" i="20"/>
  <c r="L14" i="20"/>
  <c r="I14" i="20"/>
  <c r="F14" i="20"/>
  <c r="BB13" i="20"/>
  <c r="AY13" i="20"/>
  <c r="AV13" i="20"/>
  <c r="AS13" i="20"/>
  <c r="AP13" i="20"/>
  <c r="AM13" i="20"/>
  <c r="AJ13" i="20"/>
  <c r="AG13" i="20"/>
  <c r="AD13" i="20"/>
  <c r="AA13" i="20"/>
  <c r="X13" i="20"/>
  <c r="U13" i="20"/>
  <c r="R13" i="20"/>
  <c r="O13" i="20"/>
  <c r="L13" i="20"/>
  <c r="I13" i="20"/>
  <c r="F13" i="20"/>
  <c r="BB12" i="20"/>
  <c r="AY12" i="20"/>
  <c r="AV12" i="20"/>
  <c r="AS12" i="20"/>
  <c r="AP12" i="20"/>
  <c r="AM12" i="20"/>
  <c r="AJ12" i="20"/>
  <c r="AG12" i="20"/>
  <c r="AD12" i="20"/>
  <c r="AA12" i="20"/>
  <c r="X12" i="20"/>
  <c r="U12" i="20"/>
  <c r="R12" i="20"/>
  <c r="O12" i="20"/>
  <c r="L12" i="20"/>
  <c r="I12" i="20"/>
  <c r="F12" i="20"/>
  <c r="BB11" i="20"/>
  <c r="AY11" i="20"/>
  <c r="AV11" i="20"/>
  <c r="AS11" i="20"/>
  <c r="AP11" i="20"/>
  <c r="AM11" i="20"/>
  <c r="AJ11" i="20"/>
  <c r="AG11" i="20"/>
  <c r="AD11" i="20"/>
  <c r="AA11" i="20"/>
  <c r="X11" i="20"/>
  <c r="U11" i="20"/>
  <c r="R11" i="20"/>
  <c r="O11" i="20"/>
  <c r="L11" i="20"/>
  <c r="I11" i="20"/>
  <c r="F11" i="20"/>
  <c r="BB10" i="20"/>
  <c r="AY10" i="20"/>
  <c r="AV10" i="20"/>
  <c r="AS10" i="20"/>
  <c r="AP10" i="20"/>
  <c r="AM10" i="20"/>
  <c r="AJ10" i="20"/>
  <c r="AG10" i="20"/>
  <c r="AD10" i="20"/>
  <c r="AA10" i="20"/>
  <c r="X10" i="20"/>
  <c r="U10" i="20"/>
  <c r="R10" i="20"/>
  <c r="O10" i="20"/>
  <c r="L10" i="20"/>
  <c r="I10" i="20"/>
  <c r="F10" i="20"/>
  <c r="BB9" i="20"/>
  <c r="AY9" i="20"/>
  <c r="AV9" i="20"/>
  <c r="AS9" i="20"/>
  <c r="AP9" i="20"/>
  <c r="AM9" i="20"/>
  <c r="AJ9" i="20"/>
  <c r="AG9" i="20"/>
  <c r="AD9" i="20"/>
  <c r="AA9" i="20"/>
  <c r="X9" i="20"/>
  <c r="U9" i="20"/>
  <c r="R9" i="20"/>
  <c r="O9" i="20"/>
  <c r="L9" i="20"/>
  <c r="I9" i="20"/>
  <c r="F9" i="20"/>
  <c r="BB8" i="20"/>
  <c r="AY8" i="20"/>
  <c r="AV8" i="20"/>
  <c r="AS8" i="20"/>
  <c r="AP8" i="20"/>
  <c r="AM8" i="20"/>
  <c r="AJ8" i="20"/>
  <c r="AG8" i="20"/>
  <c r="AD8" i="20"/>
  <c r="AA8" i="20"/>
  <c r="X8" i="20"/>
  <c r="U8" i="20"/>
  <c r="R8" i="20"/>
  <c r="O8" i="20"/>
  <c r="L8" i="20"/>
  <c r="I8" i="20"/>
  <c r="F8" i="20"/>
  <c r="AK38" i="18" l="1"/>
  <c r="AQ78" i="18"/>
  <c r="AN78" i="18"/>
  <c r="AK78" i="18"/>
  <c r="AH78" i="18"/>
  <c r="AE78" i="18"/>
  <c r="AB78" i="18"/>
  <c r="Y78" i="18"/>
  <c r="V78" i="18"/>
  <c r="S78" i="18"/>
  <c r="P78" i="18"/>
  <c r="M78" i="18"/>
  <c r="J78" i="18"/>
  <c r="F78" i="18"/>
  <c r="F75" i="18" s="1"/>
  <c r="E78" i="18"/>
  <c r="E75" i="18" s="1"/>
  <c r="AP75" i="18"/>
  <c r="AO75" i="18"/>
  <c r="AM75" i="18"/>
  <c r="AL75" i="18"/>
  <c r="AJ75" i="18"/>
  <c r="AI75" i="18"/>
  <c r="AG75" i="18"/>
  <c r="AF75" i="18"/>
  <c r="AD75" i="18"/>
  <c r="AC75" i="18"/>
  <c r="AA75" i="18"/>
  <c r="Z75" i="18"/>
  <c r="X75" i="18"/>
  <c r="W75" i="18"/>
  <c r="U75" i="18"/>
  <c r="T75" i="18"/>
  <c r="R75" i="18"/>
  <c r="Q75" i="18"/>
  <c r="O75" i="18"/>
  <c r="N75" i="18"/>
  <c r="L75" i="18"/>
  <c r="K75" i="18"/>
  <c r="I75" i="18"/>
  <c r="H75" i="18"/>
  <c r="AQ73" i="18"/>
  <c r="AN73" i="18"/>
  <c r="AK73" i="18"/>
  <c r="AH73" i="18"/>
  <c r="AE73" i="18"/>
  <c r="AB73" i="18"/>
  <c r="Y73" i="18"/>
  <c r="V73" i="18"/>
  <c r="S73" i="18"/>
  <c r="P73" i="18"/>
  <c r="M73" i="18"/>
  <c r="J73" i="18"/>
  <c r="F73" i="18"/>
  <c r="E73" i="18"/>
  <c r="AH72" i="18"/>
  <c r="AE72" i="18"/>
  <c r="F72" i="18"/>
  <c r="E72" i="18"/>
  <c r="AP70" i="18"/>
  <c r="AO70" i="18"/>
  <c r="AM70" i="18"/>
  <c r="AL70" i="18"/>
  <c r="AJ70" i="18"/>
  <c r="AI70" i="18"/>
  <c r="AG70" i="18"/>
  <c r="AF70" i="18"/>
  <c r="AD70" i="18"/>
  <c r="AC70" i="18"/>
  <c r="AA70" i="18"/>
  <c r="Z70" i="18"/>
  <c r="X70" i="18"/>
  <c r="W70" i="18"/>
  <c r="U70" i="18"/>
  <c r="T70" i="18"/>
  <c r="R70" i="18"/>
  <c r="Q70" i="18"/>
  <c r="O70" i="18"/>
  <c r="N70" i="18"/>
  <c r="L70" i="18"/>
  <c r="K70" i="18"/>
  <c r="I70" i="18"/>
  <c r="H70" i="18"/>
  <c r="AQ68" i="18"/>
  <c r="AN68" i="18"/>
  <c r="AK68" i="18"/>
  <c r="AH68" i="18"/>
  <c r="AE68" i="18"/>
  <c r="AB68" i="18"/>
  <c r="Y68" i="18"/>
  <c r="V68" i="18"/>
  <c r="S68" i="18"/>
  <c r="P68" i="18"/>
  <c r="M68" i="18"/>
  <c r="J68" i="18"/>
  <c r="F68" i="18"/>
  <c r="F65" i="18" s="1"/>
  <c r="E68" i="18"/>
  <c r="AP65" i="18"/>
  <c r="AO65" i="18"/>
  <c r="AM65" i="18"/>
  <c r="AL65" i="18"/>
  <c r="AJ65" i="18"/>
  <c r="AI65" i="18"/>
  <c r="AG65" i="18"/>
  <c r="AF65" i="18"/>
  <c r="AD65" i="18"/>
  <c r="AC65" i="18"/>
  <c r="AA65" i="18"/>
  <c r="Z65" i="18"/>
  <c r="X65" i="18"/>
  <c r="W65" i="18"/>
  <c r="U65" i="18"/>
  <c r="T65" i="18"/>
  <c r="V65" i="18" s="1"/>
  <c r="R65" i="18"/>
  <c r="Q65" i="18"/>
  <c r="O65" i="18"/>
  <c r="N65" i="18"/>
  <c r="L65" i="18"/>
  <c r="K65" i="18"/>
  <c r="I65" i="18"/>
  <c r="H65" i="18"/>
  <c r="AQ63" i="18"/>
  <c r="AN63" i="18"/>
  <c r="AK63" i="18"/>
  <c r="AH63" i="18"/>
  <c r="AE63" i="18"/>
  <c r="AB63" i="18"/>
  <c r="Y63" i="18"/>
  <c r="V63" i="18"/>
  <c r="S63" i="18"/>
  <c r="P63" i="18"/>
  <c r="M63" i="18"/>
  <c r="J63" i="18"/>
  <c r="F63" i="18"/>
  <c r="E63" i="18"/>
  <c r="E60" i="18" s="1"/>
  <c r="AP60" i="18"/>
  <c r="AO60" i="18"/>
  <c r="AM60" i="18"/>
  <c r="AL60" i="18"/>
  <c r="AJ60" i="18"/>
  <c r="AI60" i="18"/>
  <c r="AG60" i="18"/>
  <c r="AF60" i="18"/>
  <c r="AD60" i="18"/>
  <c r="AC60" i="18"/>
  <c r="AA60" i="18"/>
  <c r="Z60" i="18"/>
  <c r="X60" i="18"/>
  <c r="W60" i="18"/>
  <c r="U60" i="18"/>
  <c r="V60" i="18" s="1"/>
  <c r="T60" i="18"/>
  <c r="R60" i="18"/>
  <c r="Q60" i="18"/>
  <c r="O60" i="18"/>
  <c r="N60" i="18"/>
  <c r="L60" i="18"/>
  <c r="K60" i="18"/>
  <c r="I60" i="18"/>
  <c r="H60" i="18"/>
  <c r="AQ58" i="18"/>
  <c r="AN58" i="18"/>
  <c r="AK58" i="18"/>
  <c r="AH58" i="18"/>
  <c r="AE58" i="18"/>
  <c r="AB58" i="18"/>
  <c r="Y58" i="18"/>
  <c r="V58" i="18"/>
  <c r="S58" i="18"/>
  <c r="P58" i="18"/>
  <c r="M58" i="18"/>
  <c r="J58" i="18"/>
  <c r="F58" i="18"/>
  <c r="E58" i="18"/>
  <c r="E55" i="18" s="1"/>
  <c r="AP55" i="18"/>
  <c r="AQ55" i="18" s="1"/>
  <c r="AO55" i="18"/>
  <c r="AM55" i="18"/>
  <c r="AL55" i="18"/>
  <c r="AJ55" i="18"/>
  <c r="AI55" i="18"/>
  <c r="AG55" i="18"/>
  <c r="AF55" i="18"/>
  <c r="AD55" i="18"/>
  <c r="AC55" i="18"/>
  <c r="AA55" i="18"/>
  <c r="Z55" i="18"/>
  <c r="X55" i="18"/>
  <c r="W55" i="18"/>
  <c r="U55" i="18"/>
  <c r="T55" i="18"/>
  <c r="R55" i="18"/>
  <c r="Q55" i="18"/>
  <c r="O55" i="18"/>
  <c r="N55" i="18"/>
  <c r="L55" i="18"/>
  <c r="K55" i="18"/>
  <c r="I55" i="18"/>
  <c r="H55" i="18"/>
  <c r="AQ53" i="18"/>
  <c r="AN53" i="18"/>
  <c r="AK53" i="18"/>
  <c r="AH53" i="18"/>
  <c r="AE53" i="18"/>
  <c r="AB53" i="18"/>
  <c r="Y53" i="18"/>
  <c r="V53" i="18"/>
  <c r="S53" i="18"/>
  <c r="P53" i="18"/>
  <c r="M53" i="18"/>
  <c r="J53" i="18"/>
  <c r="F53" i="18"/>
  <c r="F50" i="18" s="1"/>
  <c r="E53" i="18"/>
  <c r="AP50" i="18"/>
  <c r="AO50" i="18"/>
  <c r="AM50" i="18"/>
  <c r="AL50" i="18"/>
  <c r="AJ50" i="18"/>
  <c r="AI50" i="18"/>
  <c r="AG50" i="18"/>
  <c r="AF50" i="18"/>
  <c r="AD50" i="18"/>
  <c r="AC50" i="18"/>
  <c r="AA50" i="18"/>
  <c r="Z50" i="18"/>
  <c r="X50" i="18"/>
  <c r="W50" i="18"/>
  <c r="U50" i="18"/>
  <c r="T50" i="18"/>
  <c r="R50" i="18"/>
  <c r="Q50" i="18"/>
  <c r="O50" i="18"/>
  <c r="N50" i="18"/>
  <c r="L50" i="18"/>
  <c r="K50" i="18"/>
  <c r="I50" i="18"/>
  <c r="J50" i="18" s="1"/>
  <c r="H50" i="18"/>
  <c r="AQ48" i="18"/>
  <c r="AN48" i="18"/>
  <c r="AK48" i="18"/>
  <c r="AH48" i="18"/>
  <c r="AE48" i="18"/>
  <c r="AB48" i="18"/>
  <c r="Y48" i="18"/>
  <c r="V48" i="18"/>
  <c r="S48" i="18"/>
  <c r="P48" i="18"/>
  <c r="M48" i="18"/>
  <c r="J48" i="18"/>
  <c r="F48" i="18"/>
  <c r="F45" i="18" s="1"/>
  <c r="E48" i="18"/>
  <c r="E45" i="18" s="1"/>
  <c r="AP45" i="18"/>
  <c r="AO45" i="18"/>
  <c r="AM45" i="18"/>
  <c r="AL45" i="18"/>
  <c r="AJ45" i="18"/>
  <c r="AI45" i="18"/>
  <c r="AG45" i="18"/>
  <c r="AF45" i="18"/>
  <c r="AD45" i="18"/>
  <c r="AE45" i="18" s="1"/>
  <c r="AC45" i="18"/>
  <c r="AA45" i="18"/>
  <c r="Z45" i="18"/>
  <c r="X45" i="18"/>
  <c r="W45" i="18"/>
  <c r="U45" i="18"/>
  <c r="T45" i="18"/>
  <c r="R45" i="18"/>
  <c r="Q45" i="18"/>
  <c r="O45" i="18"/>
  <c r="N45" i="18"/>
  <c r="L45" i="18"/>
  <c r="K45" i="18"/>
  <c r="I45" i="18"/>
  <c r="H45" i="18"/>
  <c r="AP43" i="18"/>
  <c r="AP40" i="18" s="1"/>
  <c r="AO43" i="18"/>
  <c r="AM43" i="18"/>
  <c r="AM40" i="18" s="1"/>
  <c r="AL43" i="18"/>
  <c r="AJ43" i="18"/>
  <c r="AJ40" i="18" s="1"/>
  <c r="AI43" i="18"/>
  <c r="AI40" i="18" s="1"/>
  <c r="AG43" i="18"/>
  <c r="AF43" i="18"/>
  <c r="AD43" i="18"/>
  <c r="AC43" i="18"/>
  <c r="AA43" i="18"/>
  <c r="AA40" i="18" s="1"/>
  <c r="Z43" i="18"/>
  <c r="X43" i="18"/>
  <c r="X40" i="18" s="1"/>
  <c r="W43" i="18"/>
  <c r="U43" i="18"/>
  <c r="U40" i="18" s="1"/>
  <c r="T43" i="18"/>
  <c r="T40" i="18" s="1"/>
  <c r="R43" i="18"/>
  <c r="R40" i="18" s="1"/>
  <c r="Q43" i="18"/>
  <c r="O43" i="18"/>
  <c r="O40" i="18" s="1"/>
  <c r="N43" i="18"/>
  <c r="N40" i="18" s="1"/>
  <c r="L43" i="18"/>
  <c r="L40" i="18" s="1"/>
  <c r="K43" i="18"/>
  <c r="K40" i="18" s="1"/>
  <c r="I43" i="18"/>
  <c r="I40" i="18" s="1"/>
  <c r="H43" i="18"/>
  <c r="AG42" i="18"/>
  <c r="AF42" i="18"/>
  <c r="AF12" i="18" s="1"/>
  <c r="AF83" i="18" s="1"/>
  <c r="AD42" i="18"/>
  <c r="AD12" i="18" s="1"/>
  <c r="AD83" i="18" s="1"/>
  <c r="AC42" i="18"/>
  <c r="AQ38" i="18"/>
  <c r="AN38" i="18"/>
  <c r="AH38" i="18"/>
  <c r="AE38" i="18"/>
  <c r="AB38" i="18"/>
  <c r="Y38" i="18"/>
  <c r="V38" i="18"/>
  <c r="S38" i="18"/>
  <c r="P38" i="18"/>
  <c r="M38" i="18"/>
  <c r="J38" i="18"/>
  <c r="F38" i="18"/>
  <c r="F35" i="18" s="1"/>
  <c r="E38" i="18"/>
  <c r="AP35" i="18"/>
  <c r="AO35" i="18"/>
  <c r="AM35" i="18"/>
  <c r="AL35" i="18"/>
  <c r="AJ35" i="18"/>
  <c r="AK35" i="18" s="1"/>
  <c r="AI35" i="18"/>
  <c r="AG35" i="18"/>
  <c r="AF35" i="18"/>
  <c r="AD35" i="18"/>
  <c r="AC35" i="18"/>
  <c r="AA35" i="18"/>
  <c r="Z35" i="18"/>
  <c r="X35" i="18"/>
  <c r="W35" i="18"/>
  <c r="U35" i="18"/>
  <c r="T35" i="18"/>
  <c r="R35" i="18"/>
  <c r="S35" i="18" s="1"/>
  <c r="Q35" i="18"/>
  <c r="O35" i="18"/>
  <c r="N35" i="18"/>
  <c r="L35" i="18"/>
  <c r="K35" i="18"/>
  <c r="I35" i="18"/>
  <c r="H35" i="18"/>
  <c r="AP33" i="18"/>
  <c r="AP30" i="18" s="1"/>
  <c r="AO33" i="18"/>
  <c r="AO30" i="18" s="1"/>
  <c r="AM33" i="18"/>
  <c r="AM30" i="18" s="1"/>
  <c r="AL33" i="18"/>
  <c r="AJ33" i="18"/>
  <c r="AJ30" i="18" s="1"/>
  <c r="AI33" i="18"/>
  <c r="AG33" i="18"/>
  <c r="AF33" i="18"/>
  <c r="AD33" i="18"/>
  <c r="AC33" i="18"/>
  <c r="AC30" i="18" s="1"/>
  <c r="AA33" i="18"/>
  <c r="Z33" i="18"/>
  <c r="Z30" i="18" s="1"/>
  <c r="X33" i="18"/>
  <c r="W33" i="18"/>
  <c r="W30" i="18" s="1"/>
  <c r="U33" i="18"/>
  <c r="T33" i="18"/>
  <c r="T30" i="18" s="1"/>
  <c r="R33" i="18"/>
  <c r="Q33" i="18"/>
  <c r="O33" i="18"/>
  <c r="O30" i="18" s="1"/>
  <c r="N33" i="18"/>
  <c r="L33" i="18"/>
  <c r="L30" i="18" s="1"/>
  <c r="K33" i="18"/>
  <c r="I33" i="18"/>
  <c r="H33" i="18"/>
  <c r="Q30" i="18"/>
  <c r="Z12" i="18"/>
  <c r="W12" i="18"/>
  <c r="J33" i="18" l="1"/>
  <c r="J35" i="18"/>
  <c r="AB35" i="18"/>
  <c r="AN45" i="18"/>
  <c r="M60" i="18"/>
  <c r="AN65" i="18"/>
  <c r="P70" i="18"/>
  <c r="S75" i="18"/>
  <c r="AN60" i="18"/>
  <c r="AB50" i="18"/>
  <c r="Y75" i="18"/>
  <c r="G68" i="18"/>
  <c r="U13" i="18"/>
  <c r="AE35" i="18"/>
  <c r="P65" i="18"/>
  <c r="AH65" i="18"/>
  <c r="AH33" i="18"/>
  <c r="AH45" i="18"/>
  <c r="S55" i="18"/>
  <c r="AB55" i="18"/>
  <c r="AE65" i="18"/>
  <c r="Q13" i="18"/>
  <c r="Q84" i="18" s="1"/>
  <c r="Q81" i="18" s="1"/>
  <c r="Z13" i="18"/>
  <c r="Z84" i="18" s="1"/>
  <c r="Z81" i="18" s="1"/>
  <c r="J45" i="18"/>
  <c r="AB45" i="18"/>
  <c r="V55" i="18"/>
  <c r="AB60" i="18"/>
  <c r="AK60" i="18"/>
  <c r="U30" i="18"/>
  <c r="V30" i="18" s="1"/>
  <c r="P35" i="18"/>
  <c r="P60" i="18"/>
  <c r="J65" i="18"/>
  <c r="S45" i="18"/>
  <c r="AE55" i="18"/>
  <c r="AQ60" i="18"/>
  <c r="AK65" i="18"/>
  <c r="AE42" i="18"/>
  <c r="V40" i="18"/>
  <c r="P55" i="18"/>
  <c r="S60" i="18"/>
  <c r="S65" i="18"/>
  <c r="AN35" i="18"/>
  <c r="F42" i="18"/>
  <c r="AD40" i="18"/>
  <c r="Y65" i="18"/>
  <c r="J75" i="18"/>
  <c r="G38" i="18"/>
  <c r="AH75" i="18"/>
  <c r="AE75" i="18"/>
  <c r="V75" i="18"/>
  <c r="AN75" i="18"/>
  <c r="O13" i="18"/>
  <c r="O23" i="18" s="1"/>
  <c r="G75" i="18"/>
  <c r="AH70" i="18"/>
  <c r="AB70" i="18"/>
  <c r="Y70" i="18"/>
  <c r="N13" i="18"/>
  <c r="N10" i="18" s="1"/>
  <c r="F70" i="18"/>
  <c r="M70" i="18"/>
  <c r="J70" i="18"/>
  <c r="AE70" i="18"/>
  <c r="G58" i="18"/>
  <c r="AK40" i="18"/>
  <c r="AF40" i="18"/>
  <c r="M50" i="18"/>
  <c r="M40" i="18"/>
  <c r="F55" i="18"/>
  <c r="G55" i="18" s="1"/>
  <c r="AK55" i="18"/>
  <c r="AN50" i="18"/>
  <c r="AK50" i="18"/>
  <c r="AH50" i="18"/>
  <c r="AF13" i="18"/>
  <c r="AF10" i="18" s="1"/>
  <c r="AC13" i="18"/>
  <c r="AC84" i="18" s="1"/>
  <c r="AE50" i="18"/>
  <c r="Y50" i="18"/>
  <c r="X13" i="18"/>
  <c r="X10" i="18" s="1"/>
  <c r="S50" i="18"/>
  <c r="L13" i="18"/>
  <c r="L84" i="18" s="1"/>
  <c r="AQ45" i="18"/>
  <c r="AM13" i="18"/>
  <c r="AM10" i="18" s="1"/>
  <c r="AN43" i="18"/>
  <c r="AD13" i="18"/>
  <c r="AD23" i="18" s="1"/>
  <c r="Y43" i="18"/>
  <c r="Y45" i="18"/>
  <c r="V43" i="18"/>
  <c r="R13" i="18"/>
  <c r="R84" i="18" s="1"/>
  <c r="R81" i="18" s="1"/>
  <c r="G45" i="18"/>
  <c r="AQ35" i="18"/>
  <c r="AQ30" i="18"/>
  <c r="AO13" i="18"/>
  <c r="AO10" i="18" s="1"/>
  <c r="AJ13" i="18"/>
  <c r="AJ23" i="18" s="1"/>
  <c r="AJ20" i="18" s="1"/>
  <c r="Y35" i="18"/>
  <c r="R30" i="18"/>
  <c r="S30" i="18" s="1"/>
  <c r="S33" i="18"/>
  <c r="AG30" i="18"/>
  <c r="M33" i="18"/>
  <c r="AQ33" i="18"/>
  <c r="Q40" i="18"/>
  <c r="S40" i="18" s="1"/>
  <c r="Z40" i="18"/>
  <c r="AB40" i="18" s="1"/>
  <c r="AL40" i="18"/>
  <c r="AN40" i="18" s="1"/>
  <c r="AH42" i="18"/>
  <c r="AB43" i="18"/>
  <c r="M45" i="18"/>
  <c r="G48" i="18"/>
  <c r="G53" i="18"/>
  <c r="J55" i="18"/>
  <c r="Y60" i="18"/>
  <c r="G63" i="18"/>
  <c r="AQ65" i="18"/>
  <c r="V70" i="18"/>
  <c r="AQ70" i="18"/>
  <c r="M75" i="18"/>
  <c r="E43" i="18"/>
  <c r="AP13" i="18"/>
  <c r="AP84" i="18" s="1"/>
  <c r="AP81" i="18" s="1"/>
  <c r="AK33" i="18"/>
  <c r="V35" i="18"/>
  <c r="H40" i="18"/>
  <c r="J40" i="18" s="1"/>
  <c r="AC40" i="18"/>
  <c r="I13" i="18"/>
  <c r="I23" i="18" s="1"/>
  <c r="AE43" i="18"/>
  <c r="P45" i="18"/>
  <c r="AK45" i="18"/>
  <c r="P50" i="18"/>
  <c r="M55" i="18"/>
  <c r="AH55" i="18"/>
  <c r="M65" i="18"/>
  <c r="G72" i="18"/>
  <c r="P75" i="18"/>
  <c r="AK75" i="18"/>
  <c r="G78" i="18"/>
  <c r="V33" i="18"/>
  <c r="T13" i="18"/>
  <c r="E42" i="18"/>
  <c r="E12" i="18" s="1"/>
  <c r="E83" i="18" s="1"/>
  <c r="M43" i="18"/>
  <c r="J60" i="18"/>
  <c r="AE60" i="18"/>
  <c r="AB65" i="18"/>
  <c r="AL13" i="18"/>
  <c r="AL23" i="18" s="1"/>
  <c r="AL20" i="18" s="1"/>
  <c r="AG13" i="18"/>
  <c r="AC12" i="18"/>
  <c r="AE12" i="18" s="1"/>
  <c r="W13" i="18"/>
  <c r="W84" i="18" s="1"/>
  <c r="W81" i="18" s="1"/>
  <c r="F33" i="18"/>
  <c r="AB33" i="18"/>
  <c r="M35" i="18"/>
  <c r="AH35" i="18"/>
  <c r="W40" i="18"/>
  <c r="Y40" i="18" s="1"/>
  <c r="AG40" i="18"/>
  <c r="P43" i="18"/>
  <c r="AK43" i="18"/>
  <c r="V45" i="18"/>
  <c r="Y55" i="18"/>
  <c r="AH60" i="18"/>
  <c r="AK70" i="18"/>
  <c r="AB75" i="18"/>
  <c r="I30" i="18"/>
  <c r="E33" i="18"/>
  <c r="E30" i="18" s="1"/>
  <c r="P40" i="18"/>
  <c r="V50" i="18"/>
  <c r="AQ50" i="18"/>
  <c r="AN55" i="18"/>
  <c r="S70" i="18"/>
  <c r="AN70" i="18"/>
  <c r="G73" i="18"/>
  <c r="AQ75" i="18"/>
  <c r="Q23" i="18"/>
  <c r="Q20" i="18" s="1"/>
  <c r="F12" i="18"/>
  <c r="U10" i="18"/>
  <c r="AG12" i="18"/>
  <c r="K13" i="18"/>
  <c r="AA13" i="18"/>
  <c r="AI13" i="18"/>
  <c r="U23" i="18"/>
  <c r="N30" i="18"/>
  <c r="P30" i="18" s="1"/>
  <c r="AD30" i="18"/>
  <c r="AE30" i="18" s="1"/>
  <c r="AL30" i="18"/>
  <c r="AN30" i="18" s="1"/>
  <c r="AE33" i="18"/>
  <c r="J43" i="18"/>
  <c r="AH43" i="18"/>
  <c r="E50" i="18"/>
  <c r="G50" i="18" s="1"/>
  <c r="E70" i="18"/>
  <c r="AN33" i="18"/>
  <c r="S43" i="18"/>
  <c r="AQ43" i="18"/>
  <c r="U84" i="18"/>
  <c r="H30" i="18"/>
  <c r="X30" i="18"/>
  <c r="Y30" i="18" s="1"/>
  <c r="AF30" i="18"/>
  <c r="Y33" i="18"/>
  <c r="E65" i="18"/>
  <c r="G65" i="18" s="1"/>
  <c r="P33" i="18"/>
  <c r="F43" i="18"/>
  <c r="H13" i="18"/>
  <c r="K30" i="18"/>
  <c r="M30" i="18" s="1"/>
  <c r="AA30" i="18"/>
  <c r="AB30" i="18" s="1"/>
  <c r="AI30" i="18"/>
  <c r="AK30" i="18" s="1"/>
  <c r="E35" i="18"/>
  <c r="G35" i="18" s="1"/>
  <c r="F60" i="18"/>
  <c r="G60" i="18" s="1"/>
  <c r="AO40" i="18"/>
  <c r="AQ40" i="18" s="1"/>
  <c r="Q10" i="18" l="1"/>
  <c r="O84" i="18"/>
  <c r="Z23" i="18"/>
  <c r="Z20" i="18" s="1"/>
  <c r="Z10" i="18"/>
  <c r="V13" i="18"/>
  <c r="AE40" i="18"/>
  <c r="O10" i="18"/>
  <c r="P10" i="18" s="1"/>
  <c r="AH30" i="18"/>
  <c r="P13" i="18"/>
  <c r="AH40" i="18"/>
  <c r="AD10" i="18"/>
  <c r="AD84" i="18"/>
  <c r="AE84" i="18" s="1"/>
  <c r="X23" i="18"/>
  <c r="X20" i="18" s="1"/>
  <c r="X84" i="18"/>
  <c r="Y84" i="18" s="1"/>
  <c r="N23" i="18"/>
  <c r="N20" i="18" s="1"/>
  <c r="L23" i="18"/>
  <c r="L20" i="18" s="1"/>
  <c r="AL10" i="18"/>
  <c r="AN10" i="18" s="1"/>
  <c r="AL84" i="18"/>
  <c r="AL81" i="18" s="1"/>
  <c r="N84" i="18"/>
  <c r="N81" i="18" s="1"/>
  <c r="AF84" i="18"/>
  <c r="AF81" i="18" s="1"/>
  <c r="G70" i="18"/>
  <c r="R10" i="18"/>
  <c r="L10" i="18"/>
  <c r="M13" i="18"/>
  <c r="E40" i="18"/>
  <c r="W10" i="18"/>
  <c r="Y10" i="18" s="1"/>
  <c r="AM84" i="18"/>
  <c r="AN13" i="18"/>
  <c r="AF23" i="18"/>
  <c r="AF20" i="18" s="1"/>
  <c r="AH13" i="18"/>
  <c r="AC23" i="18"/>
  <c r="AC20" i="18" s="1"/>
  <c r="AE13" i="18"/>
  <c r="Y13" i="18"/>
  <c r="R23" i="18"/>
  <c r="S23" i="18" s="1"/>
  <c r="S13" i="18"/>
  <c r="G43" i="18"/>
  <c r="AO84" i="18"/>
  <c r="AO81" i="18" s="1"/>
  <c r="AQ81" i="18" s="1"/>
  <c r="AO23" i="18"/>
  <c r="AO20" i="18" s="1"/>
  <c r="AM23" i="18"/>
  <c r="AM20" i="18" s="1"/>
  <c r="AN20" i="18" s="1"/>
  <c r="AJ84" i="18"/>
  <c r="AJ81" i="18" s="1"/>
  <c r="W23" i="18"/>
  <c r="W20" i="18" s="1"/>
  <c r="AJ10" i="18"/>
  <c r="AG23" i="18"/>
  <c r="AG20" i="18" s="1"/>
  <c r="AG84" i="18"/>
  <c r="E13" i="18"/>
  <c r="E10" i="18" s="1"/>
  <c r="G33" i="18"/>
  <c r="F30" i="18"/>
  <c r="G30" i="18" s="1"/>
  <c r="S84" i="18"/>
  <c r="AC83" i="18"/>
  <c r="AC81" i="18" s="1"/>
  <c r="AC10" i="18"/>
  <c r="S81" i="18"/>
  <c r="J13" i="18"/>
  <c r="AQ13" i="18"/>
  <c r="I10" i="18"/>
  <c r="T84" i="18"/>
  <c r="T81" i="18" s="1"/>
  <c r="T23" i="18"/>
  <c r="T20" i="18" s="1"/>
  <c r="T10" i="18"/>
  <c r="V10" i="18" s="1"/>
  <c r="AP23" i="18"/>
  <c r="AP20" i="18" s="1"/>
  <c r="AP10" i="18"/>
  <c r="AQ10" i="18" s="1"/>
  <c r="G42" i="18"/>
  <c r="I84" i="18"/>
  <c r="J30" i="18"/>
  <c r="F40" i="18"/>
  <c r="AM81" i="18"/>
  <c r="U20" i="18"/>
  <c r="AG10" i="18"/>
  <c r="AH10" i="18" s="1"/>
  <c r="AH12" i="18"/>
  <c r="AG83" i="18"/>
  <c r="F13" i="18"/>
  <c r="H84" i="18"/>
  <c r="H81" i="18" s="1"/>
  <c r="H23" i="18"/>
  <c r="H20" i="18" s="1"/>
  <c r="H10" i="18"/>
  <c r="O20" i="18"/>
  <c r="K23" i="18"/>
  <c r="K10" i="18"/>
  <c r="K84" i="18"/>
  <c r="K81" i="18" s="1"/>
  <c r="O81" i="18"/>
  <c r="L81" i="18"/>
  <c r="AI23" i="18"/>
  <c r="AI10" i="18"/>
  <c r="AI84" i="18"/>
  <c r="AI81" i="18" s="1"/>
  <c r="I20" i="18"/>
  <c r="U81" i="18"/>
  <c r="AA23" i="18"/>
  <c r="AA10" i="18"/>
  <c r="AB13" i="18"/>
  <c r="AA84" i="18"/>
  <c r="G12" i="18"/>
  <c r="F83" i="18"/>
  <c r="AK13" i="18"/>
  <c r="AD20" i="18"/>
  <c r="S10" i="18" l="1"/>
  <c r="AB10" i="18"/>
  <c r="AE83" i="18"/>
  <c r="X81" i="18"/>
  <c r="Y81" i="18" s="1"/>
  <c r="P23" i="18"/>
  <c r="P20" i="18"/>
  <c r="M10" i="18"/>
  <c r="AD81" i="18"/>
  <c r="AE81" i="18" s="1"/>
  <c r="J84" i="18"/>
  <c r="AE10" i="18"/>
  <c r="Y23" i="18"/>
  <c r="R20" i="18"/>
  <c r="S20" i="18" s="1"/>
  <c r="AN81" i="18"/>
  <c r="AN84" i="18"/>
  <c r="AH84" i="18"/>
  <c r="Y20" i="18"/>
  <c r="P84" i="18"/>
  <c r="P81" i="18"/>
  <c r="G40" i="18"/>
  <c r="AK81" i="18"/>
  <c r="AQ84" i="18"/>
  <c r="M84" i="18"/>
  <c r="AN23" i="18"/>
  <c r="AQ20" i="18"/>
  <c r="AQ23" i="18"/>
  <c r="V84" i="18"/>
  <c r="AH20" i="18"/>
  <c r="AE23" i="18"/>
  <c r="AE20" i="18"/>
  <c r="E84" i="18"/>
  <c r="E81" i="18" s="1"/>
  <c r="AK10" i="18"/>
  <c r="AH23" i="18"/>
  <c r="E23" i="18"/>
  <c r="E20" i="18" s="1"/>
  <c r="V23" i="18"/>
  <c r="V20" i="18"/>
  <c r="V81" i="18"/>
  <c r="J10" i="18"/>
  <c r="I81" i="18"/>
  <c r="J81" i="18" s="1"/>
  <c r="M81" i="18"/>
  <c r="K20" i="18"/>
  <c r="M20" i="18" s="1"/>
  <c r="M23" i="18"/>
  <c r="AI20" i="18"/>
  <c r="AK20" i="18" s="1"/>
  <c r="AK23" i="18"/>
  <c r="AG81" i="18"/>
  <c r="AH81" i="18" s="1"/>
  <c r="AH83" i="18"/>
  <c r="J20" i="18"/>
  <c r="AB84" i="18"/>
  <c r="AA81" i="18"/>
  <c r="AB81" i="18" s="1"/>
  <c r="J23" i="18"/>
  <c r="AK84" i="18"/>
  <c r="G83" i="18"/>
  <c r="G13" i="18"/>
  <c r="F84" i="18"/>
  <c r="F23" i="18"/>
  <c r="F10" i="18"/>
  <c r="G10" i="18" s="1"/>
  <c r="AB23" i="18"/>
  <c r="AA20" i="18"/>
  <c r="AB20" i="18" s="1"/>
  <c r="G84" i="18" l="1"/>
  <c r="G23" i="18"/>
  <c r="F20" i="18"/>
  <c r="G20" i="18" s="1"/>
  <c r="F81" i="18"/>
  <c r="G81" i="18" s="1"/>
  <c r="L24" i="17" l="1"/>
  <c r="F24" i="17"/>
  <c r="F13" i="17" s="1"/>
  <c r="L23" i="17"/>
  <c r="F23" i="17"/>
  <c r="F12" i="17" s="1"/>
  <c r="E21" i="17"/>
  <c r="L20" i="17"/>
  <c r="G20" i="17"/>
  <c r="L19" i="17"/>
  <c r="L18" i="17"/>
  <c r="L17" i="17"/>
  <c r="F14" i="17"/>
  <c r="E14" i="17"/>
  <c r="F11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8" i="8" l="1"/>
  <c r="D8" i="8" s="1"/>
  <c r="C11" i="8"/>
  <c r="D11" i="8" s="1"/>
  <c r="G14" i="17"/>
  <c r="F16" i="17"/>
  <c r="G18" i="17"/>
  <c r="G24" i="17"/>
  <c r="G17" i="17"/>
  <c r="G19" i="17"/>
  <c r="G23" i="17"/>
  <c r="F10" i="17"/>
  <c r="E11" i="17"/>
  <c r="E12" i="17"/>
  <c r="G12" i="17" s="1"/>
  <c r="E13" i="17"/>
  <c r="G13" i="17" s="1"/>
  <c r="E16" i="17"/>
  <c r="F21" i="17"/>
  <c r="G21" i="17" s="1"/>
  <c r="C14" i="8"/>
  <c r="D14" i="8" s="1"/>
  <c r="C19" i="8"/>
  <c r="D19" i="8" s="1"/>
  <c r="D5" i="8"/>
  <c r="E10" i="17" l="1"/>
  <c r="G10" i="17" s="1"/>
  <c r="G16" i="17"/>
  <c r="G11" i="17"/>
  <c r="C24" i="8"/>
  <c r="D24" i="8"/>
</calcChain>
</file>

<file path=xl/sharedStrings.xml><?xml version="1.0" encoding="utf-8"?>
<sst xmlns="http://schemas.openxmlformats.org/spreadsheetml/2006/main" count="979" uniqueCount="356">
  <si>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</si>
  <si>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</si>
  <si>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</si>
  <si>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</si>
  <si>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</si>
  <si>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</si>
  <si>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</si>
  <si>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</si>
  <si>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</si>
  <si>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</si>
  <si>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</si>
  <si>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</si>
  <si>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</si>
  <si>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</si>
  <si>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</si>
  <si>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</si>
  <si>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</si>
  <si>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</si>
  <si>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</si>
  <si>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</si>
  <si>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</si>
  <si>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</si>
  <si>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</si>
  <si>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</si>
  <si>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</si>
  <si>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</si>
  <si>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</si>
  <si>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</si>
  <si>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</si>
  <si>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</si>
  <si>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</si>
  <si>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</si>
  <si>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</si>
  <si>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</si>
  <si>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</si>
  <si>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</si>
  <si>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</si>
  <si>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</si>
  <si>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</si>
  <si>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</si>
  <si>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</si>
  <si>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</si>
  <si>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</si>
  <si>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</si>
  <si>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</si>
  <si>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</si>
  <si>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</si>
  <si>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</si>
  <si>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</si>
  <si>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</si>
  <si>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</si>
  <si>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</si>
  <si>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</si>
  <si>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</si>
  <si>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</si>
  <si>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</si>
  <si>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</si>
  <si>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</si>
  <si>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</si>
  <si>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</si>
  <si>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</si>
  <si>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</si>
  <si>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</si>
  <si>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</si>
  <si>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</si>
  <si>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</si>
  <si>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</si>
  <si>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</si>
  <si>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</si>
  <si>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</si>
  <si>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</si>
  <si>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</si>
  <si>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</si>
  <si>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</si>
  <si>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</si>
  <si>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</si>
  <si>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</si>
  <si>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</si>
  <si>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</si>
  <si>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</si>
  <si>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</si>
  <si>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</si>
  <si>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</si>
  <si>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</si>
  <si>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</si>
  <si>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</si>
  <si>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</si>
  <si>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</si>
  <si>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</si>
  <si>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</si>
  <si>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</si>
  <si>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</si>
  <si>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</si>
  <si>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</si>
  <si>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</si>
  <si>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</si>
  <si>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</si>
  <si>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</si>
  <si>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</si>
  <si>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</si>
  <si>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</si>
  <si>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</si>
  <si>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</si>
  <si>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</si>
  <si>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</si>
  <si>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</si>
  <si>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</si>
  <si>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</si>
  <si>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</si>
  <si>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</si>
  <si>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</si>
  <si>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</si>
  <si>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</si>
  <si>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</si>
  <si>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</si>
  <si>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</si>
  <si>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</si>
  <si>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</si>
  <si>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</si>
  <si>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</si>
  <si>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</si>
  <si>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</si>
  <si>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</si>
  <si>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</si>
  <si>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</si>
  <si>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</si>
  <si>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</si>
  <si>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</si>
  <si>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</si>
  <si>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</si>
  <si>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</si>
  <si>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</si>
  <si>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</si>
  <si>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</si>
  <si>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</si>
  <si>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</si>
  <si>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</si>
  <si>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</si>
  <si>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</si>
  <si>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</si>
  <si>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</si>
  <si>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</si>
  <si>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</si>
  <si>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</si>
  <si>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</si>
  <si>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</si>
  <si>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</si>
  <si>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</si>
  <si>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</si>
  <si>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</si>
  <si>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</si>
  <si>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</si>
  <si>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</si>
  <si>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</si>
  <si>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</si>
  <si>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</si>
  <si>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</si>
  <si>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</si>
  <si>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</si>
  <si>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</si>
  <si>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</si>
  <si>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</si>
  <si>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</si>
  <si>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</si>
  <si>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</si>
  <si>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</si>
  <si>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</si>
  <si>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</si>
  <si>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</si>
  <si>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</si>
  <si>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</si>
  <si>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</si>
  <si>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</si>
  <si>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</si>
  <si>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</si>
  <si>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</si>
  <si>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</si>
  <si>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</si>
  <si>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</si>
  <si>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</si>
  <si>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</si>
  <si>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</si>
  <si>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</si>
  <si>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</si>
  <si>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</si>
  <si>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</si>
  <si>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</si>
  <si>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</si>
  <si>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</si>
  <si>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</si>
  <si>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</si>
  <si>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</si>
  <si>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</si>
  <si>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</si>
  <si>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</si>
  <si>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</si>
  <si>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</si>
  <si>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</si>
  <si>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</si>
  <si>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</si>
  <si>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</si>
  <si>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</si>
  <si>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</si>
  <si>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</si>
  <si>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</si>
  <si>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</si>
  <si>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</si>
  <si>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</si>
  <si>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</si>
  <si>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</si>
  <si>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</si>
  <si>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</si>
  <si>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</si>
  <si>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</si>
  <si>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</si>
  <si>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</si>
  <si>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</si>
  <si>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</si>
  <si>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</si>
  <si>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</si>
  <si>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</si>
  <si>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</si>
  <si>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</si>
  <si>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</si>
  <si>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</si>
  <si>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</si>
  <si>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</si>
  <si>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</si>
  <si>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</si>
  <si>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</si>
  <si>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</si>
  <si>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</si>
  <si>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</si>
  <si>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</si>
  <si>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</si>
  <si>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</si>
  <si>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</si>
  <si>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</si>
  <si>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</si>
  <si>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</si>
  <si>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</si>
  <si>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</si>
  <si>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</si>
  <si>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</si>
  <si>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</si>
  <si>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</si>
  <si>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</si>
  <si>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</si>
  <si>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</si>
  <si>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</si>
  <si>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</si>
  <si>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</si>
  <si>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</si>
  <si>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</si>
  <si>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</si>
  <si>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</si>
  <si>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</si>
  <si>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</si>
  <si>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</si>
  <si>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</si>
  <si>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</si>
  <si>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</si>
  <si>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</si>
  <si>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</si>
  <si>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</si>
  <si>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</si>
  <si>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</si>
  <si>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</si>
  <si>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</si>
  <si>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</si>
  <si>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</si>
  <si>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</si>
  <si>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</si>
  <si>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</si>
  <si>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</si>
  <si>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</si>
  <si>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</si>
  <si>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</si>
  <si>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</si>
  <si>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</si>
  <si>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</si>
  <si>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</si>
  <si>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Таблица 5</t>
  </si>
  <si>
    <t>Информация о финансировании в 2019 году  (тыс. рублей)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</si>
  <si>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</si>
  <si>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</si>
  <si>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</si>
  <si>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</si>
  <si>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</si>
  <si>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</si>
  <si>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</si>
  <si>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</si>
  <si>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</si>
  <si>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</si>
  <si>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</si>
  <si>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</si>
  <si>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>".</t>
  </si>
  <si>
    <t>Исполнитель: 
Новиков Иван Валерьевич, 
главный специалист отдела экономики на транспорте, 
тел. 8 (3467) 388-107</t>
  </si>
  <si>
    <t>по муниципальной программе ____________________________________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</si>
  <si>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</si>
  <si>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</si>
  <si>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</si>
  <si>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</si>
  <si>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</si>
  <si>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</si>
  <si>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</si>
  <si>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</si>
  <si>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</si>
  <si>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</si>
  <si>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</si>
  <si>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</si>
  <si>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</si>
  <si>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 xml:space="preserve"> *- финансовые затраты, предусмотренные в 2020 году на реализацию муниципальной программы по состоянию на 01.01.2020 отражают плановые объемы финансирования мероприятий с января по декабрь 2020 года,  по состоянию на 01.02.2020 и далее отражается фактическое исполнение расходных обязательств суммированное с плановыми объемами последующих периодов.</t>
  </si>
  <si>
    <t>Причины отклонения  фактического исполнения от запланированного</t>
  </si>
  <si>
    <t xml:space="preserve">Обеспечение доступности населению современных информационных технологий
</t>
  </si>
  <si>
    <t>отдел по информатизации и сетевым ресурсам администрации района/ МКУ «Учреждение по материально – техническому обеспечению органов местного самоуправления»</t>
  </si>
  <si>
    <t>Предоставление широкополосного доступа в сеть Интернет в  центрах общественного доступа на территории района</t>
  </si>
  <si>
    <t>Развитие и сопровождение инфраструктуры электронного правительства и информационных систем, развитие технической и технологической основы становления информационного общества</t>
  </si>
  <si>
    <t>Развитие и поддержка корпоративной сети органов местного самоуправления</t>
  </si>
  <si>
    <t>1.2.2.</t>
  </si>
  <si>
    <t xml:space="preserve">Модернизация системы электронного документооборота в органах местного самоуправления района
</t>
  </si>
  <si>
    <t>1.2.3.</t>
  </si>
  <si>
    <t xml:space="preserve">Обеспечение технической защиты информации
</t>
  </si>
  <si>
    <t>1.2.4.</t>
  </si>
  <si>
    <t>1.2.5.</t>
  </si>
  <si>
    <t xml:space="preserve">Развитие и модернизация системы оказания государственных и муниципальных услуг в электронном виде
</t>
  </si>
  <si>
    <t>1.2.6.</t>
  </si>
  <si>
    <t xml:space="preserve">Автоматизация, информационное и техническое обеспечение деятельности органов местного самоуправления
</t>
  </si>
  <si>
    <t>1.2.7.</t>
  </si>
  <si>
    <t>Создание, сопровождение и эксплуатация автоматизированных информационных систем</t>
  </si>
  <si>
    <t xml:space="preserve">Соисполнитель 1 (муниципальное казенное учреждение «Учреждение по материально-техническому обеспечению органов местного самоуправления»)
</t>
  </si>
  <si>
    <t>Начальник отдела по информатизации и сетевым ресурсам администрации района__________________________ (Маликов С.Ю.)</t>
  </si>
  <si>
    <t>Исполнитель: начальник отдела, тел.: 8 (3466) 49 84 44</t>
  </si>
  <si>
    <t>(Маликов С.Ю.)</t>
  </si>
  <si>
    <t>Целевые показатели муниципальной программы «Информационное общество Нижневартовского района на 2018–2025 годы и на плановый период до 2030 года»</t>
  </si>
  <si>
    <t>1.</t>
  </si>
  <si>
    <t>2.</t>
  </si>
  <si>
    <t>3.</t>
  </si>
  <si>
    <t>4.</t>
  </si>
  <si>
    <t>5.</t>
  </si>
  <si>
    <t>6.</t>
  </si>
  <si>
    <t>7.</t>
  </si>
  <si>
    <t>Увеличение доли муниципальных услуг, функций, сервисов, предоставленных без необходимости личного посещения органов местного самоуправления района, муниципальных учреждений района, %</t>
  </si>
  <si>
    <t>Увеличение доли муниципальных услуг, функций, сервисов, предоставленных в цифровом виде, %</t>
  </si>
  <si>
    <t>Уменьшение стоимостной доли закупаемого и (или) арендуемого органами местного самоуправления района, муниципальными учреждениями района иностранного программного обеспечения, %</t>
  </si>
  <si>
    <t xml:space="preserve">Увеличение доли домашних хозяйств, обеспеченных возможностью широкополосного доступа к информационно-телекоммуникационной сети Интернет, в общем количестве домашних хозяйств, % </t>
  </si>
  <si>
    <t>Увеличение доли граждан, использующих механизм получения государственных и муниципальных услуг в электронной форме, %</t>
  </si>
  <si>
    <t>Посещаемость официальных веб-сайтов органов местного самоуправления района, в тысячах единиц</t>
  </si>
  <si>
    <t>Средний срок простоя государственных и муниципальных систем в результате компьютерных атак, в часах</t>
  </si>
  <si>
    <t>I квартал</t>
  </si>
  <si>
    <t>II квартал</t>
  </si>
  <si>
    <t>III квартал</t>
  </si>
  <si>
    <t>IV квартал</t>
  </si>
  <si>
    <t>Значение показателя на 2021 год</t>
  </si>
  <si>
    <t>план на 2021 год *</t>
  </si>
  <si>
    <t>Постановление администрации Нижневартовского района от 26.10.2018 № 2454 «Об утверждении муниципальной программы «Информационное общество Нижневартовского района на 2018–2025 годы и на период до 2030 года» (в редакции от 01.09.2020 № 1324)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</si>
</sst>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u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48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3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1" fontId="19" fillId="0" borderId="12" xfId="0" applyNumberFormat="1" applyFont="1" applyFill="1" applyBorder="1" applyAlignment="1" applyProtection="1">
      <alignment horizontal="center" vertical="center" wrapText="1"/>
    </xf>
    <xf numFmtId="1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45" xfId="0" applyNumberFormat="1" applyFont="1" applyFill="1" applyBorder="1" applyAlignment="1" applyProtection="1">
      <alignment horizontal="center" vertical="center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9" fontId="22" fillId="0" borderId="27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24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24" fillId="0" borderId="0" xfId="0" applyFont="1" applyAlignment="1">
      <alignment wrapText="1"/>
    </xf>
    <xf numFmtId="0" fontId="24" fillId="0" borderId="1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169" fontId="22" fillId="0" borderId="51" xfId="2" applyNumberFormat="1" applyFont="1" applyFill="1" applyBorder="1" applyAlignment="1" applyProtection="1">
      <alignment horizontal="right" vertical="top" wrapText="1"/>
    </xf>
    <xf numFmtId="0" fontId="24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24" fillId="0" borderId="8" xfId="0" applyFont="1" applyFill="1" applyBorder="1" applyAlignment="1">
      <alignment wrapText="1"/>
    </xf>
    <xf numFmtId="0" fontId="24" fillId="0" borderId="7" xfId="0" applyFont="1" applyFill="1" applyBorder="1" applyAlignment="1">
      <alignment wrapText="1"/>
    </xf>
    <xf numFmtId="0" fontId="3" fillId="0" borderId="1" xfId="0" applyFont="1" applyBorder="1"/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24" xfId="3" applyFont="1" applyFill="1" applyBorder="1" applyAlignment="1">
      <alignment vertical="top" wrapText="1"/>
    </xf>
    <xf numFmtId="0" fontId="3" fillId="4" borderId="13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7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9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1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0" fontId="19" fillId="0" borderId="53" xfId="0" applyNumberFormat="1" applyFont="1" applyFill="1" applyBorder="1" applyAlignment="1" applyProtection="1">
      <alignment horizontal="center" vertical="top" wrapText="1"/>
    </xf>
    <xf numFmtId="0" fontId="19" fillId="0" borderId="50" xfId="0" applyNumberFormat="1" applyFont="1" applyFill="1" applyBorder="1" applyAlignment="1" applyProtection="1">
      <alignment horizontal="center" vertical="center" wrapText="1"/>
    </xf>
    <xf numFmtId="1" fontId="19" fillId="0" borderId="54" xfId="0" applyNumberFormat="1" applyFont="1" applyFill="1" applyBorder="1" applyAlignment="1" applyProtection="1">
      <alignment horizontal="center" vertical="center" wrapText="1"/>
    </xf>
    <xf numFmtId="0" fontId="19" fillId="0" borderId="55" xfId="0" applyFont="1" applyFill="1" applyBorder="1" applyAlignment="1" applyProtection="1">
      <alignment horizontal="center" vertical="center"/>
    </xf>
    <xf numFmtId="4" fontId="18" fillId="0" borderId="5" xfId="2" applyNumberFormat="1" applyFont="1" applyFill="1" applyBorder="1" applyAlignment="1" applyProtection="1">
      <alignment horizontal="right" vertical="top" wrapText="1"/>
    </xf>
    <xf numFmtId="4" fontId="19" fillId="0" borderId="1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0" fontId="24" fillId="0" borderId="5" xfId="0" applyFont="1" applyBorder="1" applyAlignment="1">
      <alignment vertical="top" wrapText="1"/>
    </xf>
    <xf numFmtId="4" fontId="19" fillId="0" borderId="10" xfId="2" applyNumberFormat="1" applyFont="1" applyFill="1" applyBorder="1" applyAlignment="1" applyProtection="1">
      <alignment horizontal="right" vertical="top" wrapText="1"/>
    </xf>
    <xf numFmtId="4" fontId="19" fillId="0" borderId="24" xfId="2" applyNumberFormat="1" applyFont="1" applyFill="1" applyBorder="1" applyAlignment="1" applyProtection="1">
      <alignment horizontal="right" vertical="top" wrapText="1"/>
    </xf>
    <xf numFmtId="4" fontId="19" fillId="0" borderId="48" xfId="2" applyNumberFormat="1" applyFont="1" applyFill="1" applyBorder="1" applyAlignment="1" applyProtection="1">
      <alignment horizontal="right" vertical="top" wrapText="1"/>
    </xf>
    <xf numFmtId="4" fontId="19" fillId="0" borderId="23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8" fillId="0" borderId="38" xfId="2" applyNumberFormat="1" applyFont="1" applyFill="1" applyBorder="1" applyAlignment="1" applyProtection="1">
      <alignment horizontal="right" vertical="top" wrapText="1"/>
    </xf>
    <xf numFmtId="4" fontId="18" fillId="0" borderId="32" xfId="2" applyNumberFormat="1" applyFont="1" applyFill="1" applyBorder="1" applyAlignment="1" applyProtection="1">
      <alignment horizontal="right" vertical="top" wrapText="1"/>
    </xf>
    <xf numFmtId="4" fontId="22" fillId="0" borderId="2" xfId="2" applyNumberFormat="1" applyFont="1" applyFill="1" applyBorder="1" applyAlignment="1" applyProtection="1">
      <alignment horizontal="right" vertical="top" wrapText="1"/>
    </xf>
    <xf numFmtId="4" fontId="22" fillId="0" borderId="1" xfId="2" applyNumberFormat="1" applyFont="1" applyFill="1" applyBorder="1" applyAlignment="1" applyProtection="1">
      <alignment horizontal="right" vertical="top" wrapText="1"/>
    </xf>
    <xf numFmtId="4" fontId="19" fillId="0" borderId="4" xfId="2" applyNumberFormat="1" applyFont="1" applyFill="1" applyBorder="1" applyAlignment="1" applyProtection="1">
      <alignment horizontal="right" vertical="top" wrapText="1"/>
    </xf>
    <xf numFmtId="4" fontId="19" fillId="0" borderId="2" xfId="2" applyNumberFormat="1" applyFont="1" applyFill="1" applyBorder="1" applyAlignment="1" applyProtection="1">
      <alignment horizontal="right" vertical="top" wrapText="1"/>
    </xf>
    <xf numFmtId="4" fontId="19" fillId="0" borderId="38" xfId="2" applyNumberFormat="1" applyFont="1" applyFill="1" applyBorder="1" applyAlignment="1" applyProtection="1">
      <alignment horizontal="right" vertical="top" wrapText="1"/>
    </xf>
    <xf numFmtId="4" fontId="19" fillId="0" borderId="32" xfId="2" applyNumberFormat="1" applyFont="1" applyFill="1" applyBorder="1" applyAlignment="1" applyProtection="1">
      <alignment horizontal="right" vertical="top" wrapText="1"/>
    </xf>
    <xf numFmtId="4" fontId="19" fillId="0" borderId="29" xfId="2" applyNumberFormat="1" applyFont="1" applyFill="1" applyBorder="1" applyAlignment="1" applyProtection="1">
      <alignment horizontal="right" vertical="top" wrapText="1"/>
    </xf>
    <xf numFmtId="4" fontId="19" fillId="0" borderId="35" xfId="2" applyNumberFormat="1" applyFont="1" applyFill="1" applyBorder="1" applyAlignment="1" applyProtection="1">
      <alignment horizontal="right" vertical="top" wrapText="1"/>
    </xf>
    <xf numFmtId="4" fontId="19" fillId="0" borderId="33" xfId="2" applyNumberFormat="1" applyFont="1" applyFill="1" applyBorder="1" applyAlignment="1" applyProtection="1">
      <alignment horizontal="right" vertical="top" wrapText="1"/>
    </xf>
    <xf numFmtId="4" fontId="19" fillId="0" borderId="36" xfId="2" applyNumberFormat="1" applyFont="1" applyFill="1" applyBorder="1" applyAlignment="1" applyProtection="1">
      <alignment horizontal="right" vertical="top" wrapText="1"/>
    </xf>
    <xf numFmtId="4" fontId="19" fillId="0" borderId="39" xfId="2" applyNumberFormat="1" applyFont="1" applyFill="1" applyBorder="1" applyAlignment="1" applyProtection="1">
      <alignment horizontal="right" vertical="top" wrapText="1"/>
    </xf>
    <xf numFmtId="4" fontId="19" fillId="0" borderId="34" xfId="2" applyNumberFormat="1" applyFont="1" applyFill="1" applyBorder="1" applyAlignment="1" applyProtection="1">
      <alignment horizontal="right" vertical="top" wrapText="1"/>
    </xf>
    <xf numFmtId="4" fontId="19" fillId="0" borderId="31" xfId="2" applyNumberFormat="1" applyFont="1" applyFill="1" applyBorder="1" applyAlignment="1" applyProtection="1">
      <alignment horizontal="right" vertical="top" wrapText="1"/>
    </xf>
    <xf numFmtId="4" fontId="19" fillId="0" borderId="41" xfId="2" applyNumberFormat="1" applyFont="1" applyFill="1" applyBorder="1" applyAlignment="1" applyProtection="1">
      <alignment horizontal="right" vertical="top" wrapText="1"/>
    </xf>
    <xf numFmtId="0" fontId="24" fillId="0" borderId="8" xfId="0" applyFont="1" applyFill="1" applyBorder="1" applyAlignment="1">
      <alignment vertical="top" wrapText="1"/>
    </xf>
    <xf numFmtId="4" fontId="19" fillId="0" borderId="46" xfId="2" applyNumberFormat="1" applyFont="1" applyFill="1" applyBorder="1" applyAlignment="1" applyProtection="1">
      <alignment horizontal="right" vertical="top" wrapText="1"/>
    </xf>
    <xf numFmtId="0" fontId="24" fillId="0" borderId="8" xfId="0" applyFont="1" applyBorder="1" applyAlignment="1">
      <alignment vertical="top" wrapText="1"/>
    </xf>
    <xf numFmtId="0" fontId="24" fillId="0" borderId="1" xfId="0" applyFont="1" applyBorder="1" applyAlignment="1">
      <alignment wrapText="1"/>
    </xf>
    <xf numFmtId="4" fontId="18" fillId="0" borderId="10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 applyProtection="1">
      <alignment vertical="center"/>
    </xf>
    <xf numFmtId="0" fontId="10" fillId="0" borderId="1" xfId="0" applyFont="1" applyBorder="1" applyAlignment="1">
      <alignment horizontal="center" vertical="top" wrapText="1"/>
    </xf>
    <xf numFmtId="3" fontId="10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170" fontId="10" fillId="0" borderId="5" xfId="2" applyNumberFormat="1" applyFont="1" applyFill="1" applyBorder="1" applyAlignment="1">
      <alignment horizontal="center" vertical="center" wrapText="1"/>
    </xf>
    <xf numFmtId="165" fontId="10" fillId="0" borderId="5" xfId="2" applyNumberFormat="1" applyFont="1" applyBorder="1" applyAlignment="1">
      <alignment horizontal="center" vertical="center" wrapText="1"/>
    </xf>
    <xf numFmtId="170" fontId="10" fillId="0" borderId="5" xfId="2" applyNumberFormat="1" applyFont="1" applyBorder="1" applyAlignment="1">
      <alignment horizontal="center" vertical="center" wrapText="1"/>
    </xf>
    <xf numFmtId="0" fontId="10" fillId="0" borderId="5" xfId="2" applyNumberFormat="1" applyFont="1" applyBorder="1" applyAlignment="1">
      <alignment horizontal="center" vertical="center" wrapText="1"/>
    </xf>
    <xf numFmtId="0" fontId="3" fillId="0" borderId="5" xfId="0" applyFont="1" applyBorder="1"/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65" fontId="10" fillId="0" borderId="1" xfId="2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/>
    </xf>
    <xf numFmtId="0" fontId="3" fillId="0" borderId="0" xfId="0" applyFont="1" applyFill="1" applyBorder="1" applyAlignment="1" applyProtection="1"/>
    <xf numFmtId="0" fontId="32" fillId="0" borderId="0" xfId="0" applyFont="1" applyFill="1" applyBorder="1" applyAlignment="1" applyProtection="1"/>
    <xf numFmtId="0" fontId="3" fillId="0" borderId="6" xfId="0" applyFont="1" applyFill="1" applyBorder="1" applyAlignment="1" applyProtection="1">
      <alignment horizontal="center"/>
    </xf>
    <xf numFmtId="0" fontId="3" fillId="4" borderId="0" xfId="0" applyFont="1" applyFill="1" applyAlignment="1" applyProtection="1">
      <alignment vertical="center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0" fontId="19" fillId="4" borderId="30" xfId="0" applyNumberFormat="1" applyFont="1" applyFill="1" applyBorder="1" applyAlignment="1" applyProtection="1">
      <alignment horizontal="center" vertical="center" wrapText="1"/>
    </xf>
    <xf numFmtId="4" fontId="18" fillId="4" borderId="5" xfId="2" applyNumberFormat="1" applyFont="1" applyFill="1" applyBorder="1" applyAlignment="1" applyProtection="1">
      <alignment horizontal="right" vertical="top" wrapText="1"/>
    </xf>
    <xf numFmtId="4" fontId="19" fillId="4" borderId="1" xfId="2" applyNumberFormat="1" applyFont="1" applyFill="1" applyBorder="1" applyAlignment="1" applyProtection="1">
      <alignment horizontal="right" vertical="top" wrapText="1"/>
    </xf>
    <xf numFmtId="4" fontId="18" fillId="4" borderId="1" xfId="2" applyNumberFormat="1" applyFont="1" applyFill="1" applyBorder="1" applyAlignment="1" applyProtection="1">
      <alignment horizontal="right" vertical="top" wrapText="1"/>
    </xf>
    <xf numFmtId="4" fontId="19" fillId="4" borderId="33" xfId="2" applyNumberFormat="1" applyFont="1" applyFill="1" applyBorder="1" applyAlignment="1" applyProtection="1">
      <alignment horizontal="right" vertical="top" wrapText="1"/>
    </xf>
    <xf numFmtId="4" fontId="19" fillId="4" borderId="10" xfId="2" applyNumberFormat="1" applyFont="1" applyFill="1" applyBorder="1" applyAlignment="1" applyProtection="1">
      <alignment horizontal="right" vertical="top" wrapText="1"/>
    </xf>
    <xf numFmtId="4" fontId="19" fillId="4" borderId="24" xfId="2" applyNumberFormat="1" applyFont="1" applyFill="1" applyBorder="1" applyAlignment="1" applyProtection="1">
      <alignment horizontal="right" vertical="top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0" fontId="16" fillId="4" borderId="0" xfId="0" applyFont="1" applyFill="1" applyBorder="1" applyAlignment="1" applyProtection="1">
      <alignment horizontal="justify" vertical="top" wrapText="1"/>
    </xf>
    <xf numFmtId="0" fontId="20" fillId="4" borderId="0" xfId="0" applyFont="1" applyFill="1" applyBorder="1" applyAlignment="1" applyProtection="1">
      <alignment horizontal="left" wrapText="1"/>
    </xf>
    <xf numFmtId="0" fontId="20" fillId="4" borderId="0" xfId="0" applyFont="1" applyFill="1" applyAlignment="1" applyProtection="1">
      <alignment vertical="center"/>
    </xf>
    <xf numFmtId="0" fontId="19" fillId="4" borderId="12" xfId="0" applyNumberFormat="1" applyFont="1" applyFill="1" applyBorder="1" applyAlignment="1" applyProtection="1">
      <alignment horizontal="center" vertical="center" wrapText="1"/>
    </xf>
    <xf numFmtId="4" fontId="18" fillId="4" borderId="2" xfId="2" applyNumberFormat="1" applyFont="1" applyFill="1" applyBorder="1" applyAlignment="1" applyProtection="1">
      <alignment horizontal="right" vertical="top" wrapText="1"/>
    </xf>
    <xf numFmtId="4" fontId="19" fillId="4" borderId="2" xfId="2" applyNumberFormat="1" applyFont="1" applyFill="1" applyBorder="1" applyAlignment="1" applyProtection="1">
      <alignment horizontal="right" vertical="top" wrapText="1"/>
    </xf>
    <xf numFmtId="4" fontId="19" fillId="4" borderId="36" xfId="2" applyNumberFormat="1" applyFont="1" applyFill="1" applyBorder="1" applyAlignment="1" applyProtection="1">
      <alignment horizontal="right" vertical="top" wrapText="1"/>
    </xf>
    <xf numFmtId="169" fontId="18" fillId="4" borderId="4" xfId="2" applyNumberFormat="1" applyFont="1" applyFill="1" applyBorder="1" applyAlignment="1" applyProtection="1">
      <alignment horizontal="right" vertical="top" wrapText="1"/>
    </xf>
    <xf numFmtId="0" fontId="20" fillId="4" borderId="0" xfId="0" applyFont="1" applyFill="1" applyBorder="1" applyAlignment="1" applyProtection="1">
      <alignment horizontal="left"/>
    </xf>
    <xf numFmtId="4" fontId="19" fillId="4" borderId="23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Border="1" applyAlignment="1" applyProtection="1">
      <alignment horizontal="justify" vertical="top" wrapText="1"/>
    </xf>
    <xf numFmtId="165" fontId="20" fillId="4" borderId="0" xfId="2" applyNumberFormat="1" applyFont="1" applyFill="1" applyBorder="1" applyAlignment="1" applyProtection="1">
      <alignment vertical="center" wrapText="1"/>
    </xf>
    <xf numFmtId="165" fontId="3" fillId="4" borderId="0" xfId="2" applyNumberFormat="1" applyFont="1" applyFill="1" applyBorder="1" applyAlignment="1" applyProtection="1">
      <alignment vertical="center" wrapText="1"/>
    </xf>
    <xf numFmtId="167" fontId="3" fillId="4" borderId="0" xfId="0" applyNumberFormat="1" applyFont="1" applyFill="1" applyAlignment="1" applyProtection="1">
      <alignment vertical="center"/>
    </xf>
    <xf numFmtId="4" fontId="19" fillId="4" borderId="49" xfId="2" applyNumberFormat="1" applyFont="1" applyFill="1" applyBorder="1" applyAlignment="1" applyProtection="1">
      <alignment horizontal="right" vertical="top" wrapText="1"/>
    </xf>
    <xf numFmtId="4" fontId="18" fillId="4" borderId="43" xfId="2" applyNumberFormat="1" applyFont="1" applyFill="1" applyBorder="1" applyAlignment="1" applyProtection="1">
      <alignment horizontal="right" vertical="top" wrapText="1"/>
    </xf>
    <xf numFmtId="4" fontId="19" fillId="4" borderId="43" xfId="2" applyNumberFormat="1" applyFont="1" applyFill="1" applyBorder="1" applyAlignment="1" applyProtection="1">
      <alignment horizontal="right" vertical="top" wrapText="1"/>
    </xf>
    <xf numFmtId="4" fontId="19" fillId="4" borderId="44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vertical="center"/>
    </xf>
    <xf numFmtId="0" fontId="3" fillId="4" borderId="18" xfId="0" applyFont="1" applyFill="1" applyBorder="1" applyAlignment="1" applyProtection="1">
      <alignment vertical="center"/>
    </xf>
    <xf numFmtId="0" fontId="19" fillId="4" borderId="2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 wrapText="1"/>
    </xf>
    <xf numFmtId="0" fontId="3" fillId="4" borderId="0" xfId="0" applyFont="1" applyFill="1" applyBorder="1" applyAlignment="1" applyProtection="1">
      <alignment horizontal="left"/>
    </xf>
    <xf numFmtId="167" fontId="10" fillId="0" borderId="5" xfId="2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7" fontId="10" fillId="0" borderId="5" xfId="2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18" fillId="0" borderId="19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37" xfId="0" applyNumberFormat="1" applyFont="1" applyFill="1" applyBorder="1" applyAlignment="1" applyProtection="1">
      <alignment horizontal="left" vertical="top"/>
    </xf>
    <xf numFmtId="165" fontId="19" fillId="0" borderId="22" xfId="0" applyNumberFormat="1" applyFont="1" applyFill="1" applyBorder="1" applyAlignment="1" applyProtection="1">
      <alignment horizontal="left" vertical="top" wrapText="1"/>
    </xf>
    <xf numFmtId="165" fontId="19" fillId="0" borderId="23" xfId="0" applyNumberFormat="1" applyFont="1" applyFill="1" applyBorder="1" applyAlignment="1" applyProtection="1">
      <alignment horizontal="left" vertical="top" wrapText="1"/>
    </xf>
    <xf numFmtId="165" fontId="19" fillId="0" borderId="24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3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165" fontId="28" fillId="0" borderId="16" xfId="0" applyNumberFormat="1" applyFont="1" applyFill="1" applyBorder="1" applyAlignment="1" applyProtection="1">
      <alignment horizontal="justify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49" fontId="19" fillId="0" borderId="14" xfId="0" applyNumberFormat="1" applyFont="1" applyFill="1" applyBorder="1" applyAlignment="1" applyProtection="1">
      <alignment horizontal="center" vertical="top" wrapText="1"/>
    </xf>
    <xf numFmtId="49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3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0" fontId="19" fillId="0" borderId="22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24" xfId="0" applyFill="1" applyBorder="1"/>
    <xf numFmtId="0" fontId="0" fillId="0" borderId="15" xfId="0" applyFill="1" applyBorder="1"/>
    <xf numFmtId="0" fontId="0" fillId="0" borderId="0" xfId="0" applyFill="1"/>
    <xf numFmtId="0" fontId="0" fillId="0" borderId="13" xfId="0" applyFill="1" applyBorder="1"/>
    <xf numFmtId="0" fontId="0" fillId="0" borderId="0" xfId="0" applyFill="1" applyBorder="1"/>
    <xf numFmtId="0" fontId="0" fillId="0" borderId="8" xfId="0" applyBorder="1"/>
    <xf numFmtId="0" fontId="19" fillId="0" borderId="29" xfId="0" applyFont="1" applyFill="1" applyBorder="1" applyAlignment="1" applyProtection="1">
      <alignment horizontal="left" vertical="top" wrapText="1"/>
    </xf>
    <xf numFmtId="0" fontId="0" fillId="0" borderId="9" xfId="0" applyFill="1" applyBorder="1"/>
    <xf numFmtId="0" fontId="0" fillId="0" borderId="28" xfId="0" applyFill="1" applyBorder="1"/>
    <xf numFmtId="0" fontId="0" fillId="0" borderId="6" xfId="0" applyFill="1" applyBorder="1"/>
    <xf numFmtId="0" fontId="0" fillId="0" borderId="3" xfId="0" applyFill="1" applyBorder="1"/>
    <xf numFmtId="0" fontId="19" fillId="0" borderId="23" xfId="0" applyFont="1" applyFill="1" applyBorder="1" applyAlignment="1" applyProtection="1">
      <alignment horizontal="left" vertical="top" wrapText="1"/>
    </xf>
    <xf numFmtId="0" fontId="19" fillId="0" borderId="24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23" xfId="0" applyFont="1" applyFill="1" applyBorder="1" applyAlignment="1" applyProtection="1">
      <alignment horizontal="center" vertical="top"/>
    </xf>
    <xf numFmtId="0" fontId="3" fillId="0" borderId="18" xfId="0" applyFont="1" applyFill="1" applyBorder="1" applyAlignment="1" applyProtection="1">
      <alignment horizontal="center" vertical="top"/>
    </xf>
    <xf numFmtId="165" fontId="19" fillId="0" borderId="25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6" xfId="0" applyNumberFormat="1" applyFont="1" applyFill="1" applyBorder="1" applyAlignment="1" applyProtection="1">
      <alignment horizontal="center" vertical="center" wrapText="1"/>
    </xf>
    <xf numFmtId="165" fontId="19" fillId="0" borderId="42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47" xfId="0" applyNumberFormat="1" applyFont="1" applyFill="1" applyBorder="1" applyAlignment="1" applyProtection="1">
      <alignment horizontal="center" vertical="center" wrapText="1"/>
    </xf>
    <xf numFmtId="165" fontId="19" fillId="0" borderId="16" xfId="0" applyNumberFormat="1" applyFont="1" applyFill="1" applyBorder="1" applyAlignment="1" applyProtection="1">
      <alignment horizontal="center" vertical="center" wrapText="1"/>
    </xf>
    <xf numFmtId="165" fontId="19" fillId="0" borderId="17" xfId="0" applyNumberFormat="1" applyFont="1" applyFill="1" applyBorder="1" applyAlignment="1" applyProtection="1">
      <alignment horizontal="center" vertical="center" wrapText="1"/>
    </xf>
    <xf numFmtId="165" fontId="19" fillId="0" borderId="47" xfId="0" applyNumberFormat="1" applyFont="1" applyFill="1" applyBorder="1" applyAlignment="1" applyProtection="1">
      <alignment horizontal="center" vertical="top" wrapText="1"/>
    </xf>
    <xf numFmtId="165" fontId="19" fillId="0" borderId="16" xfId="0" applyNumberFormat="1" applyFont="1" applyFill="1" applyBorder="1" applyAlignment="1" applyProtection="1">
      <alignment horizontal="center" vertical="top" wrapText="1"/>
    </xf>
    <xf numFmtId="165" fontId="19" fillId="0" borderId="52" xfId="0" applyNumberFormat="1" applyFont="1" applyFill="1" applyBorder="1" applyAlignment="1" applyProtection="1">
      <alignment horizontal="center" vertical="top" wrapText="1"/>
    </xf>
    <xf numFmtId="165" fontId="19" fillId="0" borderId="40" xfId="0" applyNumberFormat="1" applyFont="1" applyFill="1" applyBorder="1" applyAlignment="1" applyProtection="1">
      <alignment horizontal="center" vertical="top" wrapText="1"/>
    </xf>
    <xf numFmtId="0" fontId="19" fillId="0" borderId="52" xfId="0" applyFont="1" applyFill="1" applyBorder="1" applyAlignment="1" applyProtection="1">
      <alignment horizontal="center" vertical="center" wrapText="1"/>
    </xf>
    <xf numFmtId="0" fontId="19" fillId="0" borderId="53" xfId="0" applyFont="1" applyFill="1" applyBorder="1" applyAlignment="1" applyProtection="1">
      <alignment horizontal="center" vertical="center" wrapText="1"/>
    </xf>
    <xf numFmtId="0" fontId="19" fillId="0" borderId="37" xfId="0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23" xfId="0" applyNumberFormat="1" applyFont="1" applyFill="1" applyBorder="1" applyAlignment="1" applyProtection="1">
      <alignment horizontal="center" vertical="top" wrapText="1"/>
    </xf>
    <xf numFmtId="165" fontId="19" fillId="0" borderId="24" xfId="0" applyNumberFormat="1" applyFont="1" applyFill="1" applyBorder="1" applyAlignment="1" applyProtection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3" fillId="0" borderId="25" xfId="0" applyNumberFormat="1" applyFont="1" applyBorder="1" applyAlignment="1">
      <alignment horizontal="center" vertical="top" wrapText="1"/>
    </xf>
    <xf numFmtId="3" fontId="3" fillId="0" borderId="26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3" fillId="0" borderId="0" xfId="6" applyNumberFormat="1" applyFont="1" applyAlignment="1">
      <alignment horizontal="left" vertical="top" wrapText="1"/>
    </xf>
    <xf numFmtId="3" fontId="3" fillId="0" borderId="0" xfId="6" applyNumberFormat="1" applyFont="1" applyAlignment="1">
      <alignment horizontal="left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7" fillId="0" borderId="10" xfId="3" applyFont="1" applyFill="1" applyBorder="1" applyAlignment="1">
      <alignment vertical="top" wrapText="1"/>
    </xf>
    <xf numFmtId="0" fontId="30" fillId="0" borderId="8" xfId="0" applyFont="1" applyBorder="1" applyAlignment="1">
      <alignment vertical="top" wrapText="1"/>
    </xf>
    <xf numFmtId="0" fontId="30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  <xf numFmtId="0" fontId="27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49" fontId="16" fillId="0" borderId="24" xfId="3" applyNumberFormat="1" applyFont="1" applyFill="1" applyBorder="1" applyAlignment="1">
      <alignment horizontal="center" vertical="center" wrapText="1"/>
    </xf>
    <xf numFmtId="49" fontId="16" fillId="0" borderId="13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6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azanovaEN/Desktop/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>
        <row r="381">
          <cell r="G381">
            <v>0</v>
          </cell>
        </row>
        <row r="382">
          <cell r="G38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5703125" style="1" customWidth="1"/>
    <col min="3" max="3" width="18.140625" style="1" customWidth="1"/>
    <col min="4" max="4" width="13.5703125" style="1" customWidth="1"/>
    <col min="5" max="5" width="11.85546875" style="1" customWidth="1"/>
    <col min="6" max="6" width="6.570312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09" t="s">
        <v>39</v>
      </c>
      <c r="B1" s="310"/>
      <c r="C1" s="311" t="s">
        <v>40</v>
      </c>
      <c r="D1" s="312" t="s">
        <v>44</v>
      </c>
      <c r="E1" s="313"/>
      <c r="F1" s="314"/>
      <c r="G1" s="312" t="s">
        <v>17</v>
      </c>
      <c r="H1" s="313"/>
      <c r="I1" s="314"/>
      <c r="J1" s="312" t="s">
        <v>18</v>
      </c>
      <c r="K1" s="313"/>
      <c r="L1" s="314"/>
      <c r="M1" s="312" t="s">
        <v>22</v>
      </c>
      <c r="N1" s="313"/>
      <c r="O1" s="314"/>
      <c r="P1" s="315" t="s">
        <v>23</v>
      </c>
      <c r="Q1" s="316"/>
      <c r="R1" s="312" t="s">
        <v>24</v>
      </c>
      <c r="S1" s="313"/>
      <c r="T1" s="314"/>
      <c r="U1" s="312" t="s">
        <v>25</v>
      </c>
      <c r="V1" s="313"/>
      <c r="W1" s="314"/>
      <c r="X1" s="315" t="s">
        <v>26</v>
      </c>
      <c r="Y1" s="317"/>
      <c r="Z1" s="316"/>
      <c r="AA1" s="315" t="s">
        <v>27</v>
      </c>
      <c r="AB1" s="316"/>
      <c r="AC1" s="312" t="s">
        <v>28</v>
      </c>
      <c r="AD1" s="313"/>
      <c r="AE1" s="314"/>
      <c r="AF1" s="312" t="s">
        <v>29</v>
      </c>
      <c r="AG1" s="313"/>
      <c r="AH1" s="314"/>
      <c r="AI1" s="312" t="s">
        <v>30</v>
      </c>
      <c r="AJ1" s="313"/>
      <c r="AK1" s="314"/>
      <c r="AL1" s="315" t="s">
        <v>31</v>
      </c>
      <c r="AM1" s="316"/>
      <c r="AN1" s="312" t="s">
        <v>32</v>
      </c>
      <c r="AO1" s="313"/>
      <c r="AP1" s="314"/>
      <c r="AQ1" s="312" t="s">
        <v>33</v>
      </c>
      <c r="AR1" s="313"/>
      <c r="AS1" s="314"/>
      <c r="AT1" s="312" t="s">
        <v>34</v>
      </c>
      <c r="AU1" s="313"/>
      <c r="AV1" s="314"/>
    </row>
    <row r="2" spans="1:48" ht="39" customHeight="1" x14ac:dyDescent="0.25">
      <c r="A2" s="310"/>
      <c r="B2" s="310"/>
      <c r="C2" s="311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11" t="s">
        <v>82</v>
      </c>
      <c r="B3" s="31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11"/>
      <c r="B4" s="31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11"/>
      <c r="B5" s="31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11"/>
      <c r="B6" s="31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11"/>
      <c r="B7" s="311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11"/>
      <c r="B8" s="31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11"/>
      <c r="B9" s="311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5703125" customWidth="1"/>
    <col min="3" max="3" width="13.5703125" customWidth="1"/>
    <col min="4" max="4" width="16.42578125" customWidth="1"/>
    <col min="5" max="5" width="26.85546875" customWidth="1"/>
  </cols>
  <sheetData>
    <row r="1" spans="1:5" x14ac:dyDescent="0.25">
      <c r="A1" s="318" t="s">
        <v>57</v>
      </c>
      <c r="B1" s="318"/>
      <c r="C1" s="318"/>
      <c r="D1" s="318"/>
      <c r="E1" s="318"/>
    </row>
    <row r="2" spans="1:5" x14ac:dyDescent="0.25">
      <c r="A2" s="12"/>
      <c r="B2" s="12"/>
      <c r="C2" s="12"/>
      <c r="D2" s="12"/>
      <c r="E2" s="12"/>
    </row>
    <row r="3" spans="1:5" x14ac:dyDescent="0.25">
      <c r="A3" s="319" t="s">
        <v>129</v>
      </c>
      <c r="B3" s="319"/>
      <c r="C3" s="319"/>
      <c r="D3" s="319"/>
      <c r="E3" s="319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20" t="s">
        <v>78</v>
      </c>
      <c r="B26" s="320"/>
      <c r="C26" s="320"/>
      <c r="D26" s="320"/>
      <c r="E26" s="320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20" t="s">
        <v>79</v>
      </c>
      <c r="B28" s="320"/>
      <c r="C28" s="320"/>
      <c r="D28" s="320"/>
      <c r="E28" s="320"/>
    </row>
    <row r="29" spans="1:5" x14ac:dyDescent="0.25">
      <c r="A29" s="320"/>
      <c r="B29" s="320"/>
      <c r="C29" s="320"/>
      <c r="D29" s="320"/>
      <c r="E29" s="320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34" t="s">
        <v>45</v>
      </c>
      <c r="C3" s="33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21" t="s">
        <v>1</v>
      </c>
      <c r="B5" s="328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321"/>
      <c r="B6" s="328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21"/>
      <c r="B7" s="328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21" t="s">
        <v>3</v>
      </c>
      <c r="B8" s="328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22" t="s">
        <v>204</v>
      </c>
      <c r="N8" s="323"/>
      <c r="O8" s="324"/>
      <c r="P8" s="56"/>
      <c r="Q8" s="56"/>
    </row>
    <row r="9" spans="1:256" ht="33.75" customHeight="1" x14ac:dyDescent="0.2">
      <c r="A9" s="321"/>
      <c r="B9" s="328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21" t="s">
        <v>4</v>
      </c>
      <c r="B10" s="328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21"/>
      <c r="B11" s="328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21" t="s">
        <v>5</v>
      </c>
      <c r="B12" s="328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21"/>
      <c r="B13" s="328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21" t="s">
        <v>9</v>
      </c>
      <c r="B14" s="328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21"/>
      <c r="B15" s="328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39"/>
      <c r="AJ16" s="339"/>
      <c r="AK16" s="339"/>
      <c r="AZ16" s="339"/>
      <c r="BA16" s="339"/>
      <c r="BB16" s="339"/>
      <c r="BQ16" s="339"/>
      <c r="BR16" s="339"/>
      <c r="BS16" s="339"/>
      <c r="CH16" s="339"/>
      <c r="CI16" s="339"/>
      <c r="CJ16" s="339"/>
      <c r="CY16" s="339"/>
      <c r="CZ16" s="339"/>
      <c r="DA16" s="339"/>
      <c r="DP16" s="339"/>
      <c r="DQ16" s="339"/>
      <c r="DR16" s="339"/>
      <c r="EG16" s="339"/>
      <c r="EH16" s="339"/>
      <c r="EI16" s="339"/>
      <c r="EX16" s="339"/>
      <c r="EY16" s="339"/>
      <c r="EZ16" s="339"/>
      <c r="FO16" s="339"/>
      <c r="FP16" s="339"/>
      <c r="FQ16" s="339"/>
      <c r="GF16" s="339"/>
      <c r="GG16" s="339"/>
      <c r="GH16" s="339"/>
      <c r="GW16" s="339"/>
      <c r="GX16" s="339"/>
      <c r="GY16" s="339"/>
      <c r="HN16" s="339"/>
      <c r="HO16" s="339"/>
      <c r="HP16" s="339"/>
      <c r="IE16" s="339"/>
      <c r="IF16" s="339"/>
      <c r="IG16" s="339"/>
      <c r="IV16" s="339"/>
    </row>
    <row r="17" spans="1:17" ht="320.25" customHeight="1" x14ac:dyDescent="0.2">
      <c r="A17" s="321" t="s">
        <v>6</v>
      </c>
      <c r="B17" s="328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21"/>
      <c r="B18" s="328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21" t="s">
        <v>7</v>
      </c>
      <c r="B19" s="328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21"/>
      <c r="B20" s="328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21" t="s">
        <v>8</v>
      </c>
      <c r="B21" s="328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21"/>
      <c r="B22" s="328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25" t="s">
        <v>14</v>
      </c>
      <c r="B23" s="330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27"/>
      <c r="B24" s="330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29" t="s">
        <v>15</v>
      </c>
      <c r="B25" s="330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29"/>
      <c r="B26" s="330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21" t="s">
        <v>93</v>
      </c>
      <c r="B31" s="328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21"/>
      <c r="B32" s="328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21" t="s">
        <v>95</v>
      </c>
      <c r="B34" s="328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21"/>
      <c r="B35" s="328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37" t="s">
        <v>97</v>
      </c>
      <c r="B36" s="335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38"/>
      <c r="B37" s="336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21" t="s">
        <v>99</v>
      </c>
      <c r="B39" s="328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45" t="s">
        <v>246</v>
      </c>
      <c r="I39" s="346"/>
      <c r="J39" s="346"/>
      <c r="K39" s="346"/>
      <c r="L39" s="346"/>
      <c r="M39" s="346"/>
      <c r="N39" s="346"/>
      <c r="O39" s="347"/>
      <c r="P39" s="55" t="s">
        <v>188</v>
      </c>
      <c r="Q39" s="56"/>
    </row>
    <row r="40" spans="1:17" ht="39.950000000000003" customHeight="1" x14ac:dyDescent="0.2">
      <c r="A40" s="321" t="s">
        <v>10</v>
      </c>
      <c r="B40" s="328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21" t="s">
        <v>100</v>
      </c>
      <c r="B41" s="328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21"/>
      <c r="B42" s="328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21" t="s">
        <v>102</v>
      </c>
      <c r="B43" s="328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42" t="s">
        <v>191</v>
      </c>
      <c r="H43" s="343"/>
      <c r="I43" s="343"/>
      <c r="J43" s="343"/>
      <c r="K43" s="343"/>
      <c r="L43" s="343"/>
      <c r="M43" s="343"/>
      <c r="N43" s="343"/>
      <c r="O43" s="344"/>
      <c r="P43" s="56"/>
      <c r="Q43" s="56"/>
    </row>
    <row r="44" spans="1:17" ht="39.950000000000003" customHeight="1" x14ac:dyDescent="0.2">
      <c r="A44" s="321"/>
      <c r="B44" s="328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21" t="s">
        <v>104</v>
      </c>
      <c r="B45" s="328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21" t="s">
        <v>12</v>
      </c>
      <c r="B46" s="328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32" t="s">
        <v>107</v>
      </c>
      <c r="B47" s="335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33"/>
      <c r="B48" s="336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32" t="s">
        <v>108</v>
      </c>
      <c r="B49" s="335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33"/>
      <c r="B50" s="336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21" t="s">
        <v>110</v>
      </c>
      <c r="B51" s="328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21"/>
      <c r="B52" s="328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21" t="s">
        <v>113</v>
      </c>
      <c r="B53" s="328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21"/>
      <c r="B54" s="328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21" t="s">
        <v>114</v>
      </c>
      <c r="B55" s="328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21"/>
      <c r="B56" s="328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21" t="s">
        <v>116</v>
      </c>
      <c r="B57" s="328" t="s">
        <v>117</v>
      </c>
      <c r="C57" s="53" t="s">
        <v>20</v>
      </c>
      <c r="D57" s="93" t="s">
        <v>234</v>
      </c>
      <c r="E57" s="92"/>
      <c r="F57" s="92" t="s">
        <v>235</v>
      </c>
      <c r="G57" s="331" t="s">
        <v>232</v>
      </c>
      <c r="H57" s="331"/>
      <c r="I57" s="92" t="s">
        <v>236</v>
      </c>
      <c r="J57" s="92" t="s">
        <v>237</v>
      </c>
      <c r="K57" s="322" t="s">
        <v>238</v>
      </c>
      <c r="L57" s="323"/>
      <c r="M57" s="323"/>
      <c r="N57" s="323"/>
      <c r="O57" s="324"/>
      <c r="P57" s="88" t="s">
        <v>198</v>
      </c>
      <c r="Q57" s="56"/>
    </row>
    <row r="58" spans="1:17" ht="39.950000000000003" customHeight="1" x14ac:dyDescent="0.2">
      <c r="A58" s="321"/>
      <c r="B58" s="328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25" t="s">
        <v>119</v>
      </c>
      <c r="B59" s="325" t="s">
        <v>118</v>
      </c>
      <c r="C59" s="325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26"/>
      <c r="B60" s="326"/>
      <c r="C60" s="326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26"/>
      <c r="B61" s="326"/>
      <c r="C61" s="327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27"/>
      <c r="B62" s="327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21" t="s">
        <v>120</v>
      </c>
      <c r="B63" s="328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21"/>
      <c r="B64" s="328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29" t="s">
        <v>122</v>
      </c>
      <c r="B65" s="330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29"/>
      <c r="B66" s="330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21" t="s">
        <v>124</v>
      </c>
      <c r="B67" s="328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21"/>
      <c r="B68" s="328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32" t="s">
        <v>126</v>
      </c>
      <c r="B69" s="335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33"/>
      <c r="B70" s="336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40" t="s">
        <v>254</v>
      </c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41" t="s">
        <v>215</v>
      </c>
      <c r="C79" s="341"/>
      <c r="D79" s="341"/>
      <c r="E79" s="341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1"/>
  <sheetViews>
    <sheetView tabSelected="1" view="pageBreakPreview" zoomScaleSheetLayoutView="100" workbookViewId="0">
      <selection activeCell="F13" sqref="F13"/>
    </sheetView>
  </sheetViews>
  <sheetFormatPr defaultColWidth="9.140625" defaultRowHeight="12.75" x14ac:dyDescent="0.25"/>
  <cols>
    <col min="1" max="1" width="8" style="103" customWidth="1"/>
    <col min="2" max="2" width="19.5703125" style="103" customWidth="1"/>
    <col min="3" max="3" width="20.7109375" style="103" customWidth="1"/>
    <col min="4" max="4" width="20.5703125" style="107" customWidth="1"/>
    <col min="5" max="5" width="12.85546875" style="108" customWidth="1"/>
    <col min="6" max="6" width="12.42578125" style="108" customWidth="1"/>
    <col min="7" max="7" width="9.5703125" style="108" customWidth="1"/>
    <col min="8" max="8" width="7.85546875" style="103" customWidth="1"/>
    <col min="9" max="9" width="9.42578125" style="271" customWidth="1"/>
    <col min="10" max="10" width="9.7109375" style="103" customWidth="1"/>
    <col min="11" max="11" width="10" style="103" customWidth="1"/>
    <col min="12" max="12" width="10.140625" style="271" customWidth="1"/>
    <col min="13" max="14" width="9.140625" style="103" customWidth="1"/>
    <col min="15" max="15" width="8.42578125" style="271" customWidth="1"/>
    <col min="16" max="16" width="9.42578125" style="103" customWidth="1"/>
    <col min="17" max="17" width="9.140625" style="103" customWidth="1"/>
    <col min="18" max="18" width="8.5703125" style="271" customWidth="1"/>
    <col min="19" max="19" width="10" style="103" customWidth="1"/>
    <col min="20" max="20" width="8.42578125" style="103" customWidth="1"/>
    <col min="21" max="21" width="8.140625" style="271" customWidth="1"/>
    <col min="22" max="22" width="9.28515625" style="103" customWidth="1"/>
    <col min="23" max="23" width="7.42578125" style="103" customWidth="1"/>
    <col min="24" max="24" width="9.85546875" style="271" customWidth="1"/>
    <col min="25" max="25" width="9" style="103" customWidth="1"/>
    <col min="26" max="26" width="9.140625" style="103" customWidth="1"/>
    <col min="27" max="27" width="8.28515625" style="271" customWidth="1"/>
    <col min="28" max="28" width="8.7109375" style="103" customWidth="1"/>
    <col min="29" max="29" width="9.5703125" style="103" customWidth="1"/>
    <col min="30" max="30" width="7.5703125" style="271" customWidth="1"/>
    <col min="31" max="31" width="8.85546875" style="103" customWidth="1"/>
    <col min="32" max="32" width="9.42578125" style="103" customWidth="1"/>
    <col min="33" max="33" width="9.5703125" style="271" customWidth="1"/>
    <col min="34" max="34" width="9.140625" style="103" customWidth="1"/>
    <col min="35" max="35" width="10.28515625" style="103" customWidth="1"/>
    <col min="36" max="36" width="9.5703125" style="271" customWidth="1"/>
    <col min="37" max="37" width="9.140625" style="103" customWidth="1"/>
    <col min="38" max="38" width="10.140625" style="103" customWidth="1"/>
    <col min="39" max="39" width="8.85546875" style="271" customWidth="1"/>
    <col min="40" max="41" width="9.5703125" style="103" customWidth="1"/>
    <col min="42" max="42" width="7.5703125" style="271" customWidth="1"/>
    <col min="43" max="43" width="9.85546875" style="103" customWidth="1"/>
    <col min="44" max="44" width="21.5703125" style="95" customWidth="1"/>
    <col min="45" max="16384" width="9.140625" style="95"/>
  </cols>
  <sheetData>
    <row r="1" spans="1:44" ht="18.75" x14ac:dyDescent="0.25">
      <c r="AR1" s="145" t="s">
        <v>271</v>
      </c>
    </row>
    <row r="2" spans="1:44" s="110" customFormat="1" ht="24" customHeight="1" x14ac:dyDescent="0.25">
      <c r="A2" s="403" t="s">
        <v>260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</row>
    <row r="3" spans="1:44" s="96" customFormat="1" ht="17.25" customHeight="1" x14ac:dyDescent="0.25">
      <c r="A3" s="404" t="s">
        <v>355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404"/>
      <c r="AP3" s="404"/>
      <c r="AQ3" s="404"/>
      <c r="AR3" s="404"/>
    </row>
    <row r="4" spans="1:44" s="97" customFormat="1" ht="24" customHeight="1" x14ac:dyDescent="0.25">
      <c r="A4" s="405" t="s">
        <v>262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5"/>
      <c r="AI4" s="405"/>
      <c r="AJ4" s="405"/>
      <c r="AK4" s="405"/>
      <c r="AL4" s="405"/>
      <c r="AM4" s="405"/>
      <c r="AN4" s="405"/>
      <c r="AO4" s="405"/>
      <c r="AP4" s="405"/>
      <c r="AQ4" s="405"/>
      <c r="AR4" s="405"/>
    </row>
    <row r="5" spans="1:44" ht="13.5" thickBot="1" x14ac:dyDescent="0.3">
      <c r="A5" s="406"/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299"/>
      <c r="AK5" s="112"/>
      <c r="AL5" s="95"/>
      <c r="AM5" s="300"/>
      <c r="AN5" s="95"/>
      <c r="AO5" s="98"/>
      <c r="AP5" s="301"/>
      <c r="AQ5" s="98"/>
      <c r="AR5" s="99" t="s">
        <v>257</v>
      </c>
    </row>
    <row r="6" spans="1:44" ht="15" customHeight="1" x14ac:dyDescent="0.25">
      <c r="A6" s="407" t="s">
        <v>0</v>
      </c>
      <c r="B6" s="410" t="s">
        <v>267</v>
      </c>
      <c r="C6" s="410" t="s">
        <v>259</v>
      </c>
      <c r="D6" s="410" t="s">
        <v>40</v>
      </c>
      <c r="E6" s="413" t="s">
        <v>256</v>
      </c>
      <c r="F6" s="414"/>
      <c r="G6" s="415"/>
      <c r="H6" s="416" t="s">
        <v>255</v>
      </c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417"/>
      <c r="AO6" s="417"/>
      <c r="AP6" s="417"/>
      <c r="AQ6" s="418"/>
      <c r="AR6" s="420" t="s">
        <v>313</v>
      </c>
    </row>
    <row r="7" spans="1:44" ht="28.5" customHeight="1" x14ac:dyDescent="0.25">
      <c r="A7" s="408"/>
      <c r="B7" s="411"/>
      <c r="C7" s="411"/>
      <c r="D7" s="411"/>
      <c r="E7" s="423" t="s">
        <v>354</v>
      </c>
      <c r="F7" s="423" t="s">
        <v>277</v>
      </c>
      <c r="G7" s="424" t="s">
        <v>19</v>
      </c>
      <c r="H7" s="425" t="s">
        <v>17</v>
      </c>
      <c r="I7" s="426"/>
      <c r="J7" s="427"/>
      <c r="K7" s="398" t="s">
        <v>18</v>
      </c>
      <c r="L7" s="401"/>
      <c r="M7" s="402"/>
      <c r="N7" s="398" t="s">
        <v>22</v>
      </c>
      <c r="O7" s="401"/>
      <c r="P7" s="402"/>
      <c r="Q7" s="398" t="s">
        <v>24</v>
      </c>
      <c r="R7" s="401"/>
      <c r="S7" s="402"/>
      <c r="T7" s="398" t="s">
        <v>25</v>
      </c>
      <c r="U7" s="401"/>
      <c r="V7" s="402"/>
      <c r="W7" s="398" t="s">
        <v>26</v>
      </c>
      <c r="X7" s="401"/>
      <c r="Y7" s="402"/>
      <c r="Z7" s="398" t="s">
        <v>28</v>
      </c>
      <c r="AA7" s="399"/>
      <c r="AB7" s="400"/>
      <c r="AC7" s="398" t="s">
        <v>29</v>
      </c>
      <c r="AD7" s="399"/>
      <c r="AE7" s="400"/>
      <c r="AF7" s="398" t="s">
        <v>30</v>
      </c>
      <c r="AG7" s="399"/>
      <c r="AH7" s="400"/>
      <c r="AI7" s="398" t="s">
        <v>32</v>
      </c>
      <c r="AJ7" s="399"/>
      <c r="AK7" s="400"/>
      <c r="AL7" s="398" t="s">
        <v>33</v>
      </c>
      <c r="AM7" s="399"/>
      <c r="AN7" s="400"/>
      <c r="AO7" s="398" t="s">
        <v>34</v>
      </c>
      <c r="AP7" s="401"/>
      <c r="AQ7" s="419"/>
      <c r="AR7" s="421"/>
    </row>
    <row r="8" spans="1:44" ht="48.6" customHeight="1" x14ac:dyDescent="0.25">
      <c r="A8" s="409"/>
      <c r="B8" s="412"/>
      <c r="C8" s="412"/>
      <c r="D8" s="412"/>
      <c r="E8" s="423"/>
      <c r="F8" s="423"/>
      <c r="G8" s="424"/>
      <c r="H8" s="210" t="s">
        <v>20</v>
      </c>
      <c r="I8" s="272" t="s">
        <v>21</v>
      </c>
      <c r="J8" s="122" t="s">
        <v>19</v>
      </c>
      <c r="K8" s="121" t="s">
        <v>20</v>
      </c>
      <c r="L8" s="272" t="s">
        <v>21</v>
      </c>
      <c r="M8" s="122" t="s">
        <v>19</v>
      </c>
      <c r="N8" s="123" t="s">
        <v>20</v>
      </c>
      <c r="O8" s="272" t="s">
        <v>21</v>
      </c>
      <c r="P8" s="124" t="s">
        <v>19</v>
      </c>
      <c r="Q8" s="125" t="s">
        <v>20</v>
      </c>
      <c r="R8" s="272" t="s">
        <v>21</v>
      </c>
      <c r="S8" s="124" t="s">
        <v>19</v>
      </c>
      <c r="T8" s="125" t="s">
        <v>20</v>
      </c>
      <c r="U8" s="272" t="s">
        <v>21</v>
      </c>
      <c r="V8" s="124" t="s">
        <v>19</v>
      </c>
      <c r="W8" s="125" t="s">
        <v>20</v>
      </c>
      <c r="X8" s="272" t="s">
        <v>21</v>
      </c>
      <c r="Y8" s="124" t="s">
        <v>19</v>
      </c>
      <c r="Z8" s="125" t="s">
        <v>20</v>
      </c>
      <c r="AA8" s="272" t="s">
        <v>21</v>
      </c>
      <c r="AB8" s="124" t="s">
        <v>19</v>
      </c>
      <c r="AC8" s="125" t="s">
        <v>20</v>
      </c>
      <c r="AD8" s="272" t="s">
        <v>21</v>
      </c>
      <c r="AE8" s="124" t="s">
        <v>19</v>
      </c>
      <c r="AF8" s="125" t="s">
        <v>20</v>
      </c>
      <c r="AG8" s="272" t="s">
        <v>21</v>
      </c>
      <c r="AH8" s="124" t="s">
        <v>19</v>
      </c>
      <c r="AI8" s="125" t="s">
        <v>20</v>
      </c>
      <c r="AJ8" s="272" t="s">
        <v>21</v>
      </c>
      <c r="AK8" s="124" t="s">
        <v>19</v>
      </c>
      <c r="AL8" s="125" t="s">
        <v>20</v>
      </c>
      <c r="AM8" s="272" t="s">
        <v>21</v>
      </c>
      <c r="AN8" s="124" t="s">
        <v>19</v>
      </c>
      <c r="AO8" s="125" t="s">
        <v>20</v>
      </c>
      <c r="AP8" s="272" t="s">
        <v>21</v>
      </c>
      <c r="AQ8" s="214" t="s">
        <v>19</v>
      </c>
      <c r="AR8" s="422"/>
    </row>
    <row r="9" spans="1:44" s="100" customFormat="1" ht="16.5" thickBot="1" x14ac:dyDescent="0.3">
      <c r="A9" s="215">
        <v>1</v>
      </c>
      <c r="B9" s="126">
        <v>2</v>
      </c>
      <c r="C9" s="126">
        <v>3</v>
      </c>
      <c r="D9" s="126">
        <v>4</v>
      </c>
      <c r="E9" s="126">
        <v>5</v>
      </c>
      <c r="F9" s="126">
        <v>6</v>
      </c>
      <c r="G9" s="128">
        <v>7</v>
      </c>
      <c r="H9" s="126">
        <v>8</v>
      </c>
      <c r="I9" s="273">
        <v>9</v>
      </c>
      <c r="J9" s="128">
        <v>10</v>
      </c>
      <c r="K9" s="127">
        <v>11</v>
      </c>
      <c r="L9" s="284">
        <v>12</v>
      </c>
      <c r="M9" s="128">
        <v>13</v>
      </c>
      <c r="N9" s="127">
        <v>14</v>
      </c>
      <c r="O9" s="284">
        <v>15</v>
      </c>
      <c r="P9" s="128">
        <v>16</v>
      </c>
      <c r="Q9" s="127">
        <v>17</v>
      </c>
      <c r="R9" s="284">
        <v>18</v>
      </c>
      <c r="S9" s="129">
        <v>19</v>
      </c>
      <c r="T9" s="127">
        <v>20</v>
      </c>
      <c r="U9" s="284">
        <v>21</v>
      </c>
      <c r="V9" s="129">
        <v>22</v>
      </c>
      <c r="W9" s="127">
        <v>23</v>
      </c>
      <c r="X9" s="284">
        <v>24</v>
      </c>
      <c r="Y9" s="129">
        <v>25</v>
      </c>
      <c r="Z9" s="127">
        <v>26</v>
      </c>
      <c r="AA9" s="284">
        <v>27</v>
      </c>
      <c r="AB9" s="128">
        <v>28</v>
      </c>
      <c r="AC9" s="130">
        <v>29</v>
      </c>
      <c r="AD9" s="284">
        <v>30</v>
      </c>
      <c r="AE9" s="128">
        <v>31</v>
      </c>
      <c r="AF9" s="130">
        <v>32</v>
      </c>
      <c r="AG9" s="284">
        <v>33</v>
      </c>
      <c r="AH9" s="128">
        <v>34</v>
      </c>
      <c r="AI9" s="130">
        <v>35</v>
      </c>
      <c r="AJ9" s="284">
        <v>36</v>
      </c>
      <c r="AK9" s="128">
        <v>37</v>
      </c>
      <c r="AL9" s="130">
        <v>38</v>
      </c>
      <c r="AM9" s="284">
        <v>39</v>
      </c>
      <c r="AN9" s="128">
        <v>40</v>
      </c>
      <c r="AO9" s="126">
        <v>41</v>
      </c>
      <c r="AP9" s="302">
        <v>42</v>
      </c>
      <c r="AQ9" s="216">
        <v>43</v>
      </c>
      <c r="AR9" s="217">
        <v>44</v>
      </c>
    </row>
    <row r="10" spans="1:44" ht="19.5" customHeight="1" x14ac:dyDescent="0.25">
      <c r="A10" s="373" t="s">
        <v>276</v>
      </c>
      <c r="B10" s="374"/>
      <c r="C10" s="375"/>
      <c r="D10" s="211" t="s">
        <v>258</v>
      </c>
      <c r="E10" s="218">
        <f>E11+E12+E13+E14</f>
        <v>11817.500000000002</v>
      </c>
      <c r="F10" s="218">
        <f>F11+F12+F13+F14</f>
        <v>6071.0000000000009</v>
      </c>
      <c r="G10" s="218">
        <f>(F10/E10)*100</f>
        <v>51.372963824836049</v>
      </c>
      <c r="H10" s="218">
        <f>H11+H12+H13+H14</f>
        <v>0</v>
      </c>
      <c r="I10" s="274">
        <f>I11+I12+I13+I14</f>
        <v>1060</v>
      </c>
      <c r="J10" s="218" t="e">
        <f>(I10/H10)*100</f>
        <v>#DIV/0!</v>
      </c>
      <c r="K10" s="218">
        <f>K11+K12+K13+K14</f>
        <v>2600.6</v>
      </c>
      <c r="L10" s="274">
        <f>L11+L12+L13+L14</f>
        <v>2197.5</v>
      </c>
      <c r="M10" s="218">
        <f>(L10/K10)*100</f>
        <v>84.499730831346625</v>
      </c>
      <c r="N10" s="218">
        <f>N11+N12+N13+N14</f>
        <v>1257.0999999999999</v>
      </c>
      <c r="O10" s="274">
        <f>O11+O12+O13+O14</f>
        <v>600.20000000000005</v>
      </c>
      <c r="P10" s="218">
        <f>(O10/N10)*100</f>
        <v>47.744809482141441</v>
      </c>
      <c r="Q10" s="218">
        <f>Q11+Q12+Q13+Q14</f>
        <v>997.3</v>
      </c>
      <c r="R10" s="274">
        <f>R11+R12+R13+R14</f>
        <v>791.1</v>
      </c>
      <c r="S10" s="218">
        <f>(R10/Q10)*100</f>
        <v>79.324175273237756</v>
      </c>
      <c r="T10" s="218">
        <f>T11+T12+T13+T14</f>
        <v>830.6</v>
      </c>
      <c r="U10" s="274">
        <f>U11+U12+U13+U14</f>
        <v>709.8</v>
      </c>
      <c r="V10" s="218">
        <f>(U10/T10)*100</f>
        <v>85.456296653021894</v>
      </c>
      <c r="W10" s="218">
        <f>W11+W12+W13+W14</f>
        <v>385.40000000000003</v>
      </c>
      <c r="X10" s="274">
        <f>X11+X12+X13+X14</f>
        <v>712.40000000000009</v>
      </c>
      <c r="Y10" s="218">
        <f>(X10/W10)*100</f>
        <v>184.84691229891024</v>
      </c>
      <c r="Z10" s="218">
        <f>Z11+Z12+Z13+Z14</f>
        <v>815.5</v>
      </c>
      <c r="AA10" s="274">
        <f>AA11+AA12+AA13+AA14</f>
        <v>0</v>
      </c>
      <c r="AB10" s="218">
        <f>(AA10/Z10)*100</f>
        <v>0</v>
      </c>
      <c r="AC10" s="218">
        <f>AC11+AC12+AC13+AC14</f>
        <v>815.5</v>
      </c>
      <c r="AD10" s="274">
        <f>AD11+AD12+AD13+AD14</f>
        <v>0</v>
      </c>
      <c r="AE10" s="218">
        <f>(AD10/AC10)*100</f>
        <v>0</v>
      </c>
      <c r="AF10" s="218">
        <f>AF11+AF12+AF13+AF14</f>
        <v>815.5</v>
      </c>
      <c r="AG10" s="274">
        <f>AG11+AG12+AG13+AG14</f>
        <v>0</v>
      </c>
      <c r="AH10" s="218">
        <f>(AG10/AF10)*100</f>
        <v>0</v>
      </c>
      <c r="AI10" s="218">
        <f>AI11+AI12+AI13+AI14</f>
        <v>1356.19</v>
      </c>
      <c r="AJ10" s="274">
        <f>AJ11+AJ12+AJ13+AJ14</f>
        <v>0</v>
      </c>
      <c r="AK10" s="218">
        <f>(AJ10/AI10)*100</f>
        <v>0</v>
      </c>
      <c r="AL10" s="218">
        <f>AL11+AL12+AL13+AL14</f>
        <v>625.5</v>
      </c>
      <c r="AM10" s="274">
        <f>AM11+AM12+AM13+AM14</f>
        <v>0</v>
      </c>
      <c r="AN10" s="218">
        <f>(AM10/AL10)*100</f>
        <v>0</v>
      </c>
      <c r="AO10" s="218">
        <f>AO11+AO12+AO13+AO14</f>
        <v>1318.31</v>
      </c>
      <c r="AP10" s="274">
        <f>AP11+AP12+AP13+AP14</f>
        <v>0</v>
      </c>
      <c r="AQ10" s="218">
        <f>(AP10/AO10)*100</f>
        <v>0</v>
      </c>
      <c r="AR10" s="376"/>
    </row>
    <row r="11" spans="1:44" ht="30.6" customHeight="1" x14ac:dyDescent="0.25">
      <c r="A11" s="373"/>
      <c r="B11" s="374"/>
      <c r="C11" s="374"/>
      <c r="D11" s="165" t="s">
        <v>37</v>
      </c>
      <c r="E11" s="219"/>
      <c r="F11" s="219"/>
      <c r="G11" s="219"/>
      <c r="H11" s="219"/>
      <c r="I11" s="275"/>
      <c r="J11" s="219"/>
      <c r="K11" s="219"/>
      <c r="L11" s="275"/>
      <c r="M11" s="219"/>
      <c r="N11" s="219"/>
      <c r="O11" s="275"/>
      <c r="P11" s="219"/>
      <c r="Q11" s="219"/>
      <c r="R11" s="275"/>
      <c r="S11" s="219"/>
      <c r="T11" s="219"/>
      <c r="U11" s="275"/>
      <c r="V11" s="219"/>
      <c r="W11" s="219"/>
      <c r="X11" s="275"/>
      <c r="Y11" s="219"/>
      <c r="Z11" s="219"/>
      <c r="AA11" s="275"/>
      <c r="AB11" s="219"/>
      <c r="AC11" s="219"/>
      <c r="AD11" s="275"/>
      <c r="AE11" s="219"/>
      <c r="AF11" s="219"/>
      <c r="AG11" s="275"/>
      <c r="AH11" s="219"/>
      <c r="AI11" s="219"/>
      <c r="AJ11" s="275"/>
      <c r="AK11" s="219"/>
      <c r="AL11" s="219"/>
      <c r="AM11" s="275"/>
      <c r="AN11" s="219"/>
      <c r="AO11" s="219"/>
      <c r="AP11" s="275"/>
      <c r="AQ11" s="219"/>
      <c r="AR11" s="361"/>
    </row>
    <row r="12" spans="1:44" ht="33.6" customHeight="1" x14ac:dyDescent="0.25">
      <c r="A12" s="373"/>
      <c r="B12" s="374"/>
      <c r="C12" s="374"/>
      <c r="D12" s="166" t="s">
        <v>2</v>
      </c>
      <c r="E12" s="219">
        <f>E32+E42</f>
        <v>0</v>
      </c>
      <c r="F12" s="219">
        <f>F32+F42</f>
        <v>0</v>
      </c>
      <c r="G12" s="220" t="e">
        <f>(F12/E12)*100</f>
        <v>#DIV/0!</v>
      </c>
      <c r="H12" s="219"/>
      <c r="I12" s="275"/>
      <c r="J12" s="219"/>
      <c r="K12" s="219"/>
      <c r="L12" s="275"/>
      <c r="M12" s="219"/>
      <c r="N12" s="219"/>
      <c r="O12" s="275"/>
      <c r="P12" s="219"/>
      <c r="Q12" s="219"/>
      <c r="R12" s="275"/>
      <c r="S12" s="219"/>
      <c r="T12" s="219"/>
      <c r="U12" s="275"/>
      <c r="V12" s="219"/>
      <c r="W12" s="219">
        <f>W32+W42</f>
        <v>0</v>
      </c>
      <c r="X12" s="275"/>
      <c r="Y12" s="219"/>
      <c r="Z12" s="219">
        <f>Z32+Z42</f>
        <v>0</v>
      </c>
      <c r="AA12" s="275"/>
      <c r="AB12" s="219"/>
      <c r="AC12" s="219">
        <f>AC32+AC42</f>
        <v>0</v>
      </c>
      <c r="AD12" s="275">
        <f>AD32+AD42</f>
        <v>0</v>
      </c>
      <c r="AE12" s="220" t="e">
        <f>(AD12/AC12)*100</f>
        <v>#DIV/0!</v>
      </c>
      <c r="AF12" s="219">
        <f>AF32+AF42</f>
        <v>0</v>
      </c>
      <c r="AG12" s="275">
        <f>AG32+AG42</f>
        <v>0</v>
      </c>
      <c r="AH12" s="220" t="e">
        <f>(AG12/AF12)*100</f>
        <v>#DIV/0!</v>
      </c>
      <c r="AI12" s="219"/>
      <c r="AJ12" s="275"/>
      <c r="AK12" s="219"/>
      <c r="AL12" s="219"/>
      <c r="AM12" s="275"/>
      <c r="AN12" s="219"/>
      <c r="AO12" s="219"/>
      <c r="AP12" s="275"/>
      <c r="AQ12" s="219"/>
      <c r="AR12" s="361"/>
    </row>
    <row r="13" spans="1:44" ht="15.75" x14ac:dyDescent="0.25">
      <c r="A13" s="373"/>
      <c r="B13" s="374"/>
      <c r="C13" s="374"/>
      <c r="D13" s="221" t="s">
        <v>43</v>
      </c>
      <c r="E13" s="219">
        <f>E33+E43</f>
        <v>11817.500000000002</v>
      </c>
      <c r="F13" s="219">
        <f>F33+F43</f>
        <v>6071.0000000000009</v>
      </c>
      <c r="G13" s="220">
        <f>(F13/E13)*100</f>
        <v>51.372963824836049</v>
      </c>
      <c r="H13" s="219">
        <f>H33+H43</f>
        <v>0</v>
      </c>
      <c r="I13" s="275">
        <f>I33+I43</f>
        <v>1060</v>
      </c>
      <c r="J13" s="220" t="e">
        <f>(I13/H13)*100</f>
        <v>#DIV/0!</v>
      </c>
      <c r="K13" s="219">
        <f>K33+K43</f>
        <v>2600.6</v>
      </c>
      <c r="L13" s="275">
        <f>L33+L43</f>
        <v>2197.5</v>
      </c>
      <c r="M13" s="220">
        <f>(L13/K13)*100</f>
        <v>84.499730831346625</v>
      </c>
      <c r="N13" s="219">
        <f>N33+N43</f>
        <v>1257.0999999999999</v>
      </c>
      <c r="O13" s="275">
        <f>O33+O43</f>
        <v>600.20000000000005</v>
      </c>
      <c r="P13" s="220">
        <f>(O13/N13)*100</f>
        <v>47.744809482141441</v>
      </c>
      <c r="Q13" s="219">
        <f>Q33+Q43</f>
        <v>997.3</v>
      </c>
      <c r="R13" s="275">
        <f>R33+R43</f>
        <v>791.1</v>
      </c>
      <c r="S13" s="220">
        <f>(R13/Q13)*100</f>
        <v>79.324175273237756</v>
      </c>
      <c r="T13" s="219">
        <f>T33+T43</f>
        <v>830.6</v>
      </c>
      <c r="U13" s="275">
        <f>U33+U43</f>
        <v>709.8</v>
      </c>
      <c r="V13" s="220">
        <f>(U13/T13)*100</f>
        <v>85.456296653021894</v>
      </c>
      <c r="W13" s="219">
        <f>W33+W43</f>
        <v>385.40000000000003</v>
      </c>
      <c r="X13" s="275">
        <f>X33+X43</f>
        <v>712.40000000000009</v>
      </c>
      <c r="Y13" s="220">
        <f>(X13/W13)*100</f>
        <v>184.84691229891024</v>
      </c>
      <c r="Z13" s="219">
        <f>Z33+Z43</f>
        <v>815.5</v>
      </c>
      <c r="AA13" s="275">
        <f>AA33+AA43</f>
        <v>0</v>
      </c>
      <c r="AB13" s="220">
        <f>(AA13/Z13)*100</f>
        <v>0</v>
      </c>
      <c r="AC13" s="219">
        <f>AC33+AC43</f>
        <v>815.5</v>
      </c>
      <c r="AD13" s="275">
        <f>AD33+AD43</f>
        <v>0</v>
      </c>
      <c r="AE13" s="220">
        <f>(AD13/AC13)*100</f>
        <v>0</v>
      </c>
      <c r="AF13" s="219">
        <f>AF33+AF43</f>
        <v>815.5</v>
      </c>
      <c r="AG13" s="275">
        <f>AG33+AG43</f>
        <v>0</v>
      </c>
      <c r="AH13" s="220">
        <f>(AG13/AF13)*100</f>
        <v>0</v>
      </c>
      <c r="AI13" s="219">
        <f>AI33+AI43</f>
        <v>1356.19</v>
      </c>
      <c r="AJ13" s="275">
        <f>AJ33+AJ43</f>
        <v>0</v>
      </c>
      <c r="AK13" s="220">
        <f>(AJ13/AI13)*100</f>
        <v>0</v>
      </c>
      <c r="AL13" s="219">
        <f>AL33+AL43</f>
        <v>625.5</v>
      </c>
      <c r="AM13" s="275">
        <f>AM33+AM43</f>
        <v>0</v>
      </c>
      <c r="AN13" s="220">
        <f>(AM13/AL13)*100</f>
        <v>0</v>
      </c>
      <c r="AO13" s="219">
        <f>AO33+AO43</f>
        <v>1318.31</v>
      </c>
      <c r="AP13" s="275">
        <f>AP33+AP43</f>
        <v>0</v>
      </c>
      <c r="AQ13" s="220">
        <f>(AP13/AO13)*100</f>
        <v>0</v>
      </c>
      <c r="AR13" s="361"/>
    </row>
    <row r="14" spans="1:44" ht="30.6" customHeight="1" x14ac:dyDescent="0.25">
      <c r="A14" s="373"/>
      <c r="B14" s="374"/>
      <c r="C14" s="375"/>
      <c r="D14" s="164" t="s">
        <v>268</v>
      </c>
      <c r="E14" s="219"/>
      <c r="F14" s="219"/>
      <c r="G14" s="219"/>
      <c r="H14" s="219"/>
      <c r="I14" s="275"/>
      <c r="J14" s="219"/>
      <c r="K14" s="219"/>
      <c r="L14" s="275"/>
      <c r="M14" s="219"/>
      <c r="N14" s="219"/>
      <c r="O14" s="275"/>
      <c r="P14" s="219"/>
      <c r="Q14" s="222"/>
      <c r="R14" s="278"/>
      <c r="S14" s="222"/>
      <c r="T14" s="223"/>
      <c r="U14" s="278"/>
      <c r="V14" s="222"/>
      <c r="W14" s="222"/>
      <c r="X14" s="278"/>
      <c r="Y14" s="222"/>
      <c r="Z14" s="222"/>
      <c r="AA14" s="295"/>
      <c r="AB14" s="222"/>
      <c r="AC14" s="223"/>
      <c r="AD14" s="278"/>
      <c r="AE14" s="222"/>
      <c r="AF14" s="223"/>
      <c r="AG14" s="278"/>
      <c r="AH14" s="222"/>
      <c r="AI14" s="224"/>
      <c r="AJ14" s="278"/>
      <c r="AK14" s="222"/>
      <c r="AL14" s="224"/>
      <c r="AM14" s="278"/>
      <c r="AN14" s="222"/>
      <c r="AO14" s="225"/>
      <c r="AP14" s="278"/>
      <c r="AQ14" s="222"/>
      <c r="AR14" s="361"/>
    </row>
    <row r="15" spans="1:44" ht="18.75" customHeight="1" x14ac:dyDescent="0.25">
      <c r="A15" s="377" t="s">
        <v>275</v>
      </c>
      <c r="B15" s="378"/>
      <c r="C15" s="379"/>
      <c r="D15" s="170" t="s">
        <v>41</v>
      </c>
      <c r="E15" s="220"/>
      <c r="F15" s="220"/>
      <c r="G15" s="226"/>
      <c r="H15" s="226"/>
      <c r="I15" s="276"/>
      <c r="J15" s="220"/>
      <c r="K15" s="220"/>
      <c r="L15" s="285"/>
      <c r="M15" s="220"/>
      <c r="N15" s="220"/>
      <c r="O15" s="276"/>
      <c r="P15" s="220"/>
      <c r="Q15" s="220"/>
      <c r="R15" s="276"/>
      <c r="S15" s="220"/>
      <c r="T15" s="220"/>
      <c r="U15" s="276"/>
      <c r="V15" s="220"/>
      <c r="W15" s="220"/>
      <c r="X15" s="276"/>
      <c r="Y15" s="220"/>
      <c r="Z15" s="220"/>
      <c r="AA15" s="296"/>
      <c r="AB15" s="220"/>
      <c r="AC15" s="227"/>
      <c r="AD15" s="276"/>
      <c r="AE15" s="220"/>
      <c r="AF15" s="227"/>
      <c r="AG15" s="276"/>
      <c r="AH15" s="220"/>
      <c r="AI15" s="228"/>
      <c r="AJ15" s="276"/>
      <c r="AK15" s="220"/>
      <c r="AL15" s="228"/>
      <c r="AM15" s="276"/>
      <c r="AN15" s="220"/>
      <c r="AO15" s="229"/>
      <c r="AP15" s="276"/>
      <c r="AQ15" s="220"/>
      <c r="AR15" s="360"/>
    </row>
    <row r="16" spans="1:44" ht="31.5" x14ac:dyDescent="0.25">
      <c r="A16" s="380"/>
      <c r="B16" s="381"/>
      <c r="C16" s="382"/>
      <c r="D16" s="171" t="s">
        <v>37</v>
      </c>
      <c r="E16" s="230"/>
      <c r="F16" s="231"/>
      <c r="G16" s="232"/>
      <c r="H16" s="232"/>
      <c r="I16" s="275"/>
      <c r="J16" s="219"/>
      <c r="K16" s="219"/>
      <c r="L16" s="286"/>
      <c r="M16" s="219"/>
      <c r="N16" s="219"/>
      <c r="O16" s="275"/>
      <c r="P16" s="219"/>
      <c r="Q16" s="219"/>
      <c r="R16" s="275"/>
      <c r="S16" s="219"/>
      <c r="T16" s="219"/>
      <c r="U16" s="275"/>
      <c r="V16" s="219"/>
      <c r="W16" s="219"/>
      <c r="X16" s="275"/>
      <c r="Y16" s="219"/>
      <c r="Z16" s="219"/>
      <c r="AA16" s="297"/>
      <c r="AB16" s="219"/>
      <c r="AC16" s="233"/>
      <c r="AD16" s="275"/>
      <c r="AE16" s="219"/>
      <c r="AF16" s="233"/>
      <c r="AG16" s="275"/>
      <c r="AH16" s="219"/>
      <c r="AI16" s="234"/>
      <c r="AJ16" s="275"/>
      <c r="AK16" s="219"/>
      <c r="AL16" s="234"/>
      <c r="AM16" s="275"/>
      <c r="AN16" s="219"/>
      <c r="AO16" s="235"/>
      <c r="AP16" s="275"/>
      <c r="AQ16" s="219"/>
      <c r="AR16" s="384"/>
    </row>
    <row r="17" spans="1:44" ht="33.6" customHeight="1" x14ac:dyDescent="0.25">
      <c r="A17" s="380"/>
      <c r="B17" s="381"/>
      <c r="C17" s="382"/>
      <c r="D17" s="172" t="s">
        <v>2</v>
      </c>
      <c r="E17" s="223"/>
      <c r="F17" s="222"/>
      <c r="G17" s="236"/>
      <c r="H17" s="237"/>
      <c r="I17" s="277"/>
      <c r="J17" s="238"/>
      <c r="K17" s="238"/>
      <c r="L17" s="287"/>
      <c r="M17" s="238"/>
      <c r="N17" s="238"/>
      <c r="O17" s="277"/>
      <c r="P17" s="238"/>
      <c r="Q17" s="238"/>
      <c r="R17" s="277"/>
      <c r="S17" s="238"/>
      <c r="T17" s="238"/>
      <c r="U17" s="277"/>
      <c r="V17" s="238"/>
      <c r="W17" s="238"/>
      <c r="X17" s="277"/>
      <c r="Y17" s="238"/>
      <c r="Z17" s="238"/>
      <c r="AA17" s="298"/>
      <c r="AB17" s="238"/>
      <c r="AC17" s="239"/>
      <c r="AD17" s="277"/>
      <c r="AE17" s="238"/>
      <c r="AF17" s="239"/>
      <c r="AG17" s="277"/>
      <c r="AH17" s="238"/>
      <c r="AI17" s="240"/>
      <c r="AJ17" s="277"/>
      <c r="AK17" s="238"/>
      <c r="AL17" s="240"/>
      <c r="AM17" s="277"/>
      <c r="AN17" s="238"/>
      <c r="AO17" s="241"/>
      <c r="AP17" s="277"/>
      <c r="AQ17" s="238"/>
      <c r="AR17" s="384"/>
    </row>
    <row r="18" spans="1:44" ht="15.75" x14ac:dyDescent="0.25">
      <c r="A18" s="380"/>
      <c r="B18" s="381"/>
      <c r="C18" s="382"/>
      <c r="D18" s="172" t="s">
        <v>43</v>
      </c>
      <c r="E18" s="223"/>
      <c r="F18" s="222"/>
      <c r="G18" s="236"/>
      <c r="H18" s="236"/>
      <c r="I18" s="278"/>
      <c r="J18" s="222"/>
      <c r="K18" s="222"/>
      <c r="L18" s="279"/>
      <c r="M18" s="222"/>
      <c r="N18" s="222"/>
      <c r="O18" s="278"/>
      <c r="P18" s="222"/>
      <c r="Q18" s="222"/>
      <c r="R18" s="278"/>
      <c r="S18" s="222"/>
      <c r="T18" s="222"/>
      <c r="U18" s="278"/>
      <c r="V18" s="222"/>
      <c r="W18" s="222"/>
      <c r="X18" s="278"/>
      <c r="Y18" s="222"/>
      <c r="Z18" s="222"/>
      <c r="AA18" s="295"/>
      <c r="AB18" s="222"/>
      <c r="AC18" s="223"/>
      <c r="AD18" s="278"/>
      <c r="AE18" s="222"/>
      <c r="AF18" s="223"/>
      <c r="AG18" s="278"/>
      <c r="AH18" s="222"/>
      <c r="AI18" s="224"/>
      <c r="AJ18" s="278"/>
      <c r="AK18" s="222"/>
      <c r="AL18" s="224"/>
      <c r="AM18" s="278"/>
      <c r="AN18" s="222"/>
      <c r="AO18" s="242"/>
      <c r="AP18" s="278"/>
      <c r="AQ18" s="222"/>
      <c r="AR18" s="384"/>
    </row>
    <row r="19" spans="1:44" ht="34.700000000000003" customHeight="1" x14ac:dyDescent="0.25">
      <c r="A19" s="380"/>
      <c r="B19" s="383"/>
      <c r="C19" s="382"/>
      <c r="D19" s="173" t="s">
        <v>268</v>
      </c>
      <c r="E19" s="223"/>
      <c r="F19" s="222"/>
      <c r="G19" s="236"/>
      <c r="H19" s="236"/>
      <c r="I19" s="278"/>
      <c r="J19" s="222"/>
      <c r="K19" s="222"/>
      <c r="L19" s="279"/>
      <c r="M19" s="222"/>
      <c r="N19" s="222"/>
      <c r="O19" s="278"/>
      <c r="P19" s="222"/>
      <c r="Q19" s="222"/>
      <c r="R19" s="278"/>
      <c r="S19" s="222"/>
      <c r="T19" s="222"/>
      <c r="U19" s="278"/>
      <c r="V19" s="222"/>
      <c r="W19" s="222"/>
      <c r="X19" s="278"/>
      <c r="Y19" s="222"/>
      <c r="Z19" s="222"/>
      <c r="AA19" s="295"/>
      <c r="AB19" s="222"/>
      <c r="AC19" s="223"/>
      <c r="AD19" s="278"/>
      <c r="AE19" s="222"/>
      <c r="AF19" s="223"/>
      <c r="AG19" s="278"/>
      <c r="AH19" s="222"/>
      <c r="AI19" s="224"/>
      <c r="AJ19" s="278"/>
      <c r="AK19" s="222"/>
      <c r="AL19" s="224"/>
      <c r="AM19" s="278"/>
      <c r="AN19" s="222"/>
      <c r="AO19" s="225"/>
      <c r="AP19" s="278"/>
      <c r="AQ19" s="222"/>
      <c r="AR19" s="384"/>
    </row>
    <row r="20" spans="1:44" ht="17.25" customHeight="1" x14ac:dyDescent="0.25">
      <c r="A20" s="385" t="s">
        <v>274</v>
      </c>
      <c r="B20" s="378"/>
      <c r="C20" s="379"/>
      <c r="D20" s="170" t="s">
        <v>41</v>
      </c>
      <c r="E20" s="220">
        <f>E21+E22+E23+E24</f>
        <v>11817.500000000002</v>
      </c>
      <c r="F20" s="220">
        <f>F21+F22+F23+F24</f>
        <v>6071.0000000000009</v>
      </c>
      <c r="G20" s="220">
        <f>(F20/E20)*100</f>
        <v>51.372963824836049</v>
      </c>
      <c r="H20" s="220">
        <f>H21+H22+H23+H24</f>
        <v>0</v>
      </c>
      <c r="I20" s="276">
        <f>I21+I22+I23+I24</f>
        <v>1060</v>
      </c>
      <c r="J20" s="220" t="e">
        <f>(I20/H20)*100</f>
        <v>#DIV/0!</v>
      </c>
      <c r="K20" s="220">
        <f>K21+K22+K23+K24</f>
        <v>2600.6</v>
      </c>
      <c r="L20" s="276">
        <f>L21+L22+L23+L24</f>
        <v>2197.5</v>
      </c>
      <c r="M20" s="220">
        <f>(L20/K20)*100</f>
        <v>84.499730831346625</v>
      </c>
      <c r="N20" s="220">
        <f>N21+N22+N23+N24</f>
        <v>1257.0999999999999</v>
      </c>
      <c r="O20" s="276">
        <f>O21+O22+O23+O24</f>
        <v>600.20000000000005</v>
      </c>
      <c r="P20" s="220">
        <f>(O20/N20)*100</f>
        <v>47.744809482141441</v>
      </c>
      <c r="Q20" s="220">
        <f>Q21+Q22+Q23+Q24</f>
        <v>997.3</v>
      </c>
      <c r="R20" s="276">
        <f>R21+R22+R23+R24</f>
        <v>791.1</v>
      </c>
      <c r="S20" s="220">
        <f>(R20/Q20)*100</f>
        <v>79.324175273237756</v>
      </c>
      <c r="T20" s="220">
        <f>T21+T22+T23+T24</f>
        <v>830.6</v>
      </c>
      <c r="U20" s="276">
        <f>U21+U22+U23+U24</f>
        <v>709.8</v>
      </c>
      <c r="V20" s="220">
        <f>(U20/T20)*100</f>
        <v>85.456296653021894</v>
      </c>
      <c r="W20" s="220">
        <f>W21+W22+W23+W24</f>
        <v>385.40000000000003</v>
      </c>
      <c r="X20" s="276">
        <f>X21+X22+X23+X24</f>
        <v>712.40000000000009</v>
      </c>
      <c r="Y20" s="220">
        <f>(X20/W20)*100</f>
        <v>184.84691229891024</v>
      </c>
      <c r="Z20" s="220">
        <f>Z21+Z22+Z23+Z24</f>
        <v>815.5</v>
      </c>
      <c r="AA20" s="276">
        <f>AA21+AA22+AA23+AA24</f>
        <v>0</v>
      </c>
      <c r="AB20" s="220">
        <f>(AA20/Z20)*100</f>
        <v>0</v>
      </c>
      <c r="AC20" s="220">
        <f>AC21+AC22+AC23+AC24</f>
        <v>815.5</v>
      </c>
      <c r="AD20" s="276">
        <f>AD21+AD22+AD23+AD24</f>
        <v>0</v>
      </c>
      <c r="AE20" s="220">
        <f>(AD20/AC20)*100</f>
        <v>0</v>
      </c>
      <c r="AF20" s="220">
        <f>AF21+AF22+AF23+AF24</f>
        <v>815.5</v>
      </c>
      <c r="AG20" s="276">
        <f>AG21+AG22+AG23+AG24</f>
        <v>0</v>
      </c>
      <c r="AH20" s="220">
        <f>(AG20/AF20)*100</f>
        <v>0</v>
      </c>
      <c r="AI20" s="220">
        <f>AI21+AI22+AI23+AI24</f>
        <v>1356.19</v>
      </c>
      <c r="AJ20" s="276">
        <f>AJ21+AJ22+AJ23+AJ24</f>
        <v>0</v>
      </c>
      <c r="AK20" s="220">
        <f>(AJ20/AI20)*100</f>
        <v>0</v>
      </c>
      <c r="AL20" s="220">
        <f>AL21+AL22+AL23+AL24</f>
        <v>625.5</v>
      </c>
      <c r="AM20" s="276">
        <f>AM21+AM22+AM23+AM24</f>
        <v>0</v>
      </c>
      <c r="AN20" s="220">
        <f>(AM20/AL20)*100</f>
        <v>0</v>
      </c>
      <c r="AO20" s="220">
        <f>AO21+AO22+AO23+AO24</f>
        <v>1318.31</v>
      </c>
      <c r="AP20" s="276">
        <f>AP21+AP22+AP23+AP24</f>
        <v>0</v>
      </c>
      <c r="AQ20" s="220">
        <f>(AP20/AO20)*100</f>
        <v>0</v>
      </c>
      <c r="AR20" s="384"/>
    </row>
    <row r="21" spans="1:44" ht="31.5" x14ac:dyDescent="0.25">
      <c r="A21" s="386"/>
      <c r="B21" s="381"/>
      <c r="C21" s="382"/>
      <c r="D21" s="172" t="s">
        <v>37</v>
      </c>
      <c r="E21" s="231"/>
      <c r="F21" s="231"/>
      <c r="G21" s="219"/>
      <c r="H21" s="219"/>
      <c r="I21" s="275"/>
      <c r="J21" s="219"/>
      <c r="K21" s="219"/>
      <c r="L21" s="275"/>
      <c r="M21" s="219"/>
      <c r="N21" s="219"/>
      <c r="O21" s="275"/>
      <c r="P21" s="219"/>
      <c r="Q21" s="219"/>
      <c r="R21" s="275"/>
      <c r="S21" s="219"/>
      <c r="T21" s="219"/>
      <c r="U21" s="275"/>
      <c r="V21" s="219"/>
      <c r="W21" s="219"/>
      <c r="X21" s="275"/>
      <c r="Y21" s="219"/>
      <c r="Z21" s="219"/>
      <c r="AA21" s="275"/>
      <c r="AB21" s="219"/>
      <c r="AC21" s="219"/>
      <c r="AD21" s="275"/>
      <c r="AE21" s="219"/>
      <c r="AF21" s="219"/>
      <c r="AG21" s="275"/>
      <c r="AH21" s="219"/>
      <c r="AI21" s="219"/>
      <c r="AJ21" s="275"/>
      <c r="AK21" s="219"/>
      <c r="AL21" s="219"/>
      <c r="AM21" s="275"/>
      <c r="AN21" s="219"/>
      <c r="AO21" s="219"/>
      <c r="AP21" s="275"/>
      <c r="AQ21" s="219"/>
      <c r="AR21" s="384"/>
    </row>
    <row r="22" spans="1:44" ht="31.35" customHeight="1" x14ac:dyDescent="0.25">
      <c r="A22" s="386"/>
      <c r="B22" s="381"/>
      <c r="C22" s="382"/>
      <c r="D22" s="172" t="s">
        <v>2</v>
      </c>
      <c r="E22" s="223"/>
      <c r="F22" s="222"/>
      <c r="G22" s="236"/>
      <c r="H22" s="237"/>
      <c r="I22" s="277"/>
      <c r="J22" s="238"/>
      <c r="K22" s="238"/>
      <c r="L22" s="287"/>
      <c r="M22" s="238"/>
      <c r="N22" s="238"/>
      <c r="O22" s="277"/>
      <c r="P22" s="238"/>
      <c r="Q22" s="238"/>
      <c r="R22" s="277"/>
      <c r="S22" s="238"/>
      <c r="T22" s="238"/>
      <c r="U22" s="277"/>
      <c r="V22" s="238"/>
      <c r="W22" s="238"/>
      <c r="X22" s="277"/>
      <c r="Y22" s="238"/>
      <c r="Z22" s="238"/>
      <c r="AA22" s="298"/>
      <c r="AB22" s="238"/>
      <c r="AC22" s="239"/>
      <c r="AD22" s="277"/>
      <c r="AE22" s="238"/>
      <c r="AF22" s="239"/>
      <c r="AG22" s="277"/>
      <c r="AH22" s="238"/>
      <c r="AI22" s="240"/>
      <c r="AJ22" s="277"/>
      <c r="AK22" s="238"/>
      <c r="AL22" s="240"/>
      <c r="AM22" s="277"/>
      <c r="AN22" s="238"/>
      <c r="AO22" s="243"/>
      <c r="AP22" s="277"/>
      <c r="AQ22" s="238"/>
      <c r="AR22" s="384"/>
    </row>
    <row r="23" spans="1:44" ht="15.75" x14ac:dyDescent="0.25">
      <c r="A23" s="386"/>
      <c r="B23" s="381"/>
      <c r="C23" s="382"/>
      <c r="D23" s="244" t="s">
        <v>43</v>
      </c>
      <c r="E23" s="223">
        <f>E13</f>
        <v>11817.500000000002</v>
      </c>
      <c r="F23" s="223">
        <f>F13</f>
        <v>6071.0000000000009</v>
      </c>
      <c r="G23" s="220">
        <f>(F23/E23)*100</f>
        <v>51.372963824836049</v>
      </c>
      <c r="H23" s="223">
        <f>H13</f>
        <v>0</v>
      </c>
      <c r="I23" s="279">
        <f>I13</f>
        <v>1060</v>
      </c>
      <c r="J23" s="220" t="e">
        <f>(I23/H23)*100</f>
        <v>#DIV/0!</v>
      </c>
      <c r="K23" s="223">
        <f>K13</f>
        <v>2600.6</v>
      </c>
      <c r="L23" s="279">
        <f>L13</f>
        <v>2197.5</v>
      </c>
      <c r="M23" s="220">
        <f>(L23/K23)*100</f>
        <v>84.499730831346625</v>
      </c>
      <c r="N23" s="223">
        <f>N13</f>
        <v>1257.0999999999999</v>
      </c>
      <c r="O23" s="279">
        <f>O13</f>
        <v>600.20000000000005</v>
      </c>
      <c r="P23" s="220">
        <f>(O23/N23)*100</f>
        <v>47.744809482141441</v>
      </c>
      <c r="Q23" s="223">
        <f>Q13</f>
        <v>997.3</v>
      </c>
      <c r="R23" s="279">
        <f>R13</f>
        <v>791.1</v>
      </c>
      <c r="S23" s="220">
        <f>(R23/Q23)*100</f>
        <v>79.324175273237756</v>
      </c>
      <c r="T23" s="223">
        <f>T13</f>
        <v>830.6</v>
      </c>
      <c r="U23" s="279">
        <f>U13</f>
        <v>709.8</v>
      </c>
      <c r="V23" s="220">
        <f>(U23/T23)*100</f>
        <v>85.456296653021894</v>
      </c>
      <c r="W23" s="223">
        <f>W13</f>
        <v>385.40000000000003</v>
      </c>
      <c r="X23" s="279">
        <f>X13</f>
        <v>712.40000000000009</v>
      </c>
      <c r="Y23" s="220">
        <f>(X23/W23)*100</f>
        <v>184.84691229891024</v>
      </c>
      <c r="Z23" s="223">
        <f>Z13</f>
        <v>815.5</v>
      </c>
      <c r="AA23" s="279">
        <f>AA13</f>
        <v>0</v>
      </c>
      <c r="AB23" s="220">
        <f>(AA23/Z23)*100</f>
        <v>0</v>
      </c>
      <c r="AC23" s="223">
        <f>AC13</f>
        <v>815.5</v>
      </c>
      <c r="AD23" s="279">
        <f>AD13</f>
        <v>0</v>
      </c>
      <c r="AE23" s="220">
        <f>(AD23/AC23)*100</f>
        <v>0</v>
      </c>
      <c r="AF23" s="223">
        <f>AF13</f>
        <v>815.5</v>
      </c>
      <c r="AG23" s="279">
        <f>AG13</f>
        <v>0</v>
      </c>
      <c r="AH23" s="220">
        <f>(AG23/AF23)*100</f>
        <v>0</v>
      </c>
      <c r="AI23" s="223">
        <f>AI13</f>
        <v>1356.19</v>
      </c>
      <c r="AJ23" s="279">
        <f>AJ13</f>
        <v>0</v>
      </c>
      <c r="AK23" s="220">
        <f>(AJ23/AI23)*100</f>
        <v>0</v>
      </c>
      <c r="AL23" s="223">
        <f>AL13</f>
        <v>625.5</v>
      </c>
      <c r="AM23" s="279">
        <f>AM13</f>
        <v>0</v>
      </c>
      <c r="AN23" s="220">
        <f>(AM23/AL23)*100</f>
        <v>0</v>
      </c>
      <c r="AO23" s="223">
        <f>AO13</f>
        <v>1318.31</v>
      </c>
      <c r="AP23" s="279">
        <f>AP13</f>
        <v>0</v>
      </c>
      <c r="AQ23" s="220">
        <f>(AP23/AO23)*100</f>
        <v>0</v>
      </c>
      <c r="AR23" s="384"/>
    </row>
    <row r="24" spans="1:44" s="148" customFormat="1" ht="37.35" customHeight="1" x14ac:dyDescent="0.25">
      <c r="A24" s="387"/>
      <c r="B24" s="388"/>
      <c r="C24" s="389"/>
      <c r="D24" s="174" t="s">
        <v>268</v>
      </c>
      <c r="E24" s="219"/>
      <c r="F24" s="219"/>
      <c r="G24" s="232"/>
      <c r="H24" s="232"/>
      <c r="I24" s="275"/>
      <c r="J24" s="219"/>
      <c r="K24" s="219"/>
      <c r="L24" s="286"/>
      <c r="M24" s="219"/>
      <c r="N24" s="219"/>
      <c r="O24" s="275"/>
      <c r="P24" s="219"/>
      <c r="Q24" s="219"/>
      <c r="R24" s="275"/>
      <c r="S24" s="219"/>
      <c r="T24" s="219"/>
      <c r="U24" s="275"/>
      <c r="V24" s="219"/>
      <c r="W24" s="219"/>
      <c r="X24" s="275"/>
      <c r="Y24" s="219"/>
      <c r="Z24" s="219"/>
      <c r="AA24" s="297"/>
      <c r="AB24" s="219"/>
      <c r="AC24" s="233"/>
      <c r="AD24" s="275"/>
      <c r="AE24" s="219"/>
      <c r="AF24" s="233"/>
      <c r="AG24" s="275"/>
      <c r="AH24" s="219"/>
      <c r="AI24" s="234"/>
      <c r="AJ24" s="275"/>
      <c r="AK24" s="219"/>
      <c r="AL24" s="234"/>
      <c r="AM24" s="275"/>
      <c r="AN24" s="219"/>
      <c r="AO24" s="245"/>
      <c r="AP24" s="275"/>
      <c r="AQ24" s="219"/>
      <c r="AR24" s="384"/>
    </row>
    <row r="25" spans="1:44" ht="37.35" customHeight="1" x14ac:dyDescent="0.25">
      <c r="A25" s="385" t="s">
        <v>272</v>
      </c>
      <c r="B25" s="390"/>
      <c r="C25" s="391"/>
      <c r="D25" s="170" t="s">
        <v>41</v>
      </c>
      <c r="E25" s="141"/>
      <c r="F25" s="138"/>
      <c r="G25" s="139"/>
      <c r="H25" s="140" t="s">
        <v>273</v>
      </c>
      <c r="I25" s="280" t="s">
        <v>273</v>
      </c>
      <c r="J25" s="140" t="s">
        <v>273</v>
      </c>
      <c r="K25" s="138" t="s">
        <v>273</v>
      </c>
      <c r="L25" s="288" t="s">
        <v>273</v>
      </c>
      <c r="M25" s="138" t="s">
        <v>273</v>
      </c>
      <c r="N25" s="140" t="s">
        <v>273</v>
      </c>
      <c r="O25" s="280" t="s">
        <v>273</v>
      </c>
      <c r="P25" s="140" t="s">
        <v>273</v>
      </c>
      <c r="Q25" s="138" t="s">
        <v>273</v>
      </c>
      <c r="R25" s="288" t="s">
        <v>273</v>
      </c>
      <c r="S25" s="138" t="s">
        <v>273</v>
      </c>
      <c r="T25" s="140" t="s">
        <v>273</v>
      </c>
      <c r="U25" s="280" t="s">
        <v>273</v>
      </c>
      <c r="V25" s="140" t="s">
        <v>273</v>
      </c>
      <c r="W25" s="138" t="s">
        <v>273</v>
      </c>
      <c r="X25" s="288" t="s">
        <v>273</v>
      </c>
      <c r="Y25" s="138" t="s">
        <v>273</v>
      </c>
      <c r="Z25" s="140" t="s">
        <v>273</v>
      </c>
      <c r="AA25" s="280" t="s">
        <v>273</v>
      </c>
      <c r="AB25" s="140" t="s">
        <v>273</v>
      </c>
      <c r="AC25" s="138" t="s">
        <v>273</v>
      </c>
      <c r="AD25" s="288" t="s">
        <v>273</v>
      </c>
      <c r="AE25" s="138" t="s">
        <v>273</v>
      </c>
      <c r="AF25" s="140" t="s">
        <v>273</v>
      </c>
      <c r="AG25" s="280" t="s">
        <v>273</v>
      </c>
      <c r="AH25" s="140" t="s">
        <v>273</v>
      </c>
      <c r="AI25" s="138" t="s">
        <v>273</v>
      </c>
      <c r="AJ25" s="288" t="s">
        <v>273</v>
      </c>
      <c r="AK25" s="138" t="s">
        <v>273</v>
      </c>
      <c r="AL25" s="140" t="s">
        <v>273</v>
      </c>
      <c r="AM25" s="280" t="s">
        <v>273</v>
      </c>
      <c r="AN25" s="140" t="s">
        <v>273</v>
      </c>
      <c r="AO25" s="138" t="s">
        <v>273</v>
      </c>
      <c r="AP25" s="288" t="s">
        <v>273</v>
      </c>
      <c r="AQ25" s="138" t="s">
        <v>273</v>
      </c>
      <c r="AR25" s="169"/>
    </row>
    <row r="26" spans="1:44" ht="37.35" customHeight="1" x14ac:dyDescent="0.25">
      <c r="A26" s="392"/>
      <c r="B26" s="393"/>
      <c r="C26" s="394"/>
      <c r="D26" s="172" t="s">
        <v>37</v>
      </c>
      <c r="E26" s="167"/>
      <c r="F26" s="134"/>
      <c r="G26" s="132"/>
      <c r="H26" s="140" t="s">
        <v>273</v>
      </c>
      <c r="I26" s="280" t="s">
        <v>273</v>
      </c>
      <c r="J26" s="140" t="s">
        <v>273</v>
      </c>
      <c r="K26" s="138" t="s">
        <v>273</v>
      </c>
      <c r="L26" s="288" t="s">
        <v>273</v>
      </c>
      <c r="M26" s="138" t="s">
        <v>273</v>
      </c>
      <c r="N26" s="140" t="s">
        <v>273</v>
      </c>
      <c r="O26" s="280" t="s">
        <v>273</v>
      </c>
      <c r="P26" s="140" t="s">
        <v>273</v>
      </c>
      <c r="Q26" s="138" t="s">
        <v>273</v>
      </c>
      <c r="R26" s="288" t="s">
        <v>273</v>
      </c>
      <c r="S26" s="138" t="s">
        <v>273</v>
      </c>
      <c r="T26" s="140" t="s">
        <v>273</v>
      </c>
      <c r="U26" s="280" t="s">
        <v>273</v>
      </c>
      <c r="V26" s="140" t="s">
        <v>273</v>
      </c>
      <c r="W26" s="138" t="s">
        <v>273</v>
      </c>
      <c r="X26" s="288" t="s">
        <v>273</v>
      </c>
      <c r="Y26" s="138" t="s">
        <v>273</v>
      </c>
      <c r="Z26" s="140" t="s">
        <v>273</v>
      </c>
      <c r="AA26" s="280" t="s">
        <v>273</v>
      </c>
      <c r="AB26" s="140" t="s">
        <v>273</v>
      </c>
      <c r="AC26" s="138" t="s">
        <v>273</v>
      </c>
      <c r="AD26" s="288" t="s">
        <v>273</v>
      </c>
      <c r="AE26" s="138" t="s">
        <v>273</v>
      </c>
      <c r="AF26" s="140" t="s">
        <v>273</v>
      </c>
      <c r="AG26" s="280" t="s">
        <v>273</v>
      </c>
      <c r="AH26" s="140" t="s">
        <v>273</v>
      </c>
      <c r="AI26" s="138" t="s">
        <v>273</v>
      </c>
      <c r="AJ26" s="288" t="s">
        <v>273</v>
      </c>
      <c r="AK26" s="138" t="s">
        <v>273</v>
      </c>
      <c r="AL26" s="140" t="s">
        <v>273</v>
      </c>
      <c r="AM26" s="280" t="s">
        <v>273</v>
      </c>
      <c r="AN26" s="140" t="s">
        <v>273</v>
      </c>
      <c r="AO26" s="138" t="s">
        <v>273</v>
      </c>
      <c r="AP26" s="288" t="s">
        <v>273</v>
      </c>
      <c r="AQ26" s="138" t="s">
        <v>273</v>
      </c>
      <c r="AR26" s="169"/>
    </row>
    <row r="27" spans="1:44" ht="37.35" customHeight="1" x14ac:dyDescent="0.25">
      <c r="A27" s="392"/>
      <c r="B27" s="393"/>
      <c r="C27" s="394"/>
      <c r="D27" s="172" t="s">
        <v>2</v>
      </c>
      <c r="E27" s="136"/>
      <c r="F27" s="135"/>
      <c r="G27" s="133"/>
      <c r="H27" s="140" t="s">
        <v>273</v>
      </c>
      <c r="I27" s="280" t="s">
        <v>273</v>
      </c>
      <c r="J27" s="140" t="s">
        <v>273</v>
      </c>
      <c r="K27" s="138" t="s">
        <v>273</v>
      </c>
      <c r="L27" s="288" t="s">
        <v>273</v>
      </c>
      <c r="M27" s="138" t="s">
        <v>273</v>
      </c>
      <c r="N27" s="140" t="s">
        <v>273</v>
      </c>
      <c r="O27" s="280" t="s">
        <v>273</v>
      </c>
      <c r="P27" s="140" t="s">
        <v>273</v>
      </c>
      <c r="Q27" s="138" t="s">
        <v>273</v>
      </c>
      <c r="R27" s="288" t="s">
        <v>273</v>
      </c>
      <c r="S27" s="138" t="s">
        <v>273</v>
      </c>
      <c r="T27" s="140" t="s">
        <v>273</v>
      </c>
      <c r="U27" s="280" t="s">
        <v>273</v>
      </c>
      <c r="V27" s="140" t="s">
        <v>273</v>
      </c>
      <c r="W27" s="138" t="s">
        <v>273</v>
      </c>
      <c r="X27" s="288" t="s">
        <v>273</v>
      </c>
      <c r="Y27" s="138" t="s">
        <v>273</v>
      </c>
      <c r="Z27" s="140" t="s">
        <v>273</v>
      </c>
      <c r="AA27" s="280" t="s">
        <v>273</v>
      </c>
      <c r="AB27" s="140" t="s">
        <v>273</v>
      </c>
      <c r="AC27" s="138" t="s">
        <v>273</v>
      </c>
      <c r="AD27" s="288" t="s">
        <v>273</v>
      </c>
      <c r="AE27" s="138" t="s">
        <v>273</v>
      </c>
      <c r="AF27" s="140" t="s">
        <v>273</v>
      </c>
      <c r="AG27" s="280" t="s">
        <v>273</v>
      </c>
      <c r="AH27" s="140" t="s">
        <v>273</v>
      </c>
      <c r="AI27" s="138" t="s">
        <v>273</v>
      </c>
      <c r="AJ27" s="288" t="s">
        <v>273</v>
      </c>
      <c r="AK27" s="138" t="s">
        <v>273</v>
      </c>
      <c r="AL27" s="140" t="s">
        <v>273</v>
      </c>
      <c r="AM27" s="280" t="s">
        <v>273</v>
      </c>
      <c r="AN27" s="140" t="s">
        <v>273</v>
      </c>
      <c r="AO27" s="138" t="s">
        <v>273</v>
      </c>
      <c r="AP27" s="288" t="s">
        <v>273</v>
      </c>
      <c r="AQ27" s="138" t="s">
        <v>273</v>
      </c>
      <c r="AR27" s="169"/>
    </row>
    <row r="28" spans="1:44" ht="37.35" customHeight="1" x14ac:dyDescent="0.25">
      <c r="A28" s="392"/>
      <c r="B28" s="393"/>
      <c r="C28" s="394"/>
      <c r="D28" s="244" t="s">
        <v>43</v>
      </c>
      <c r="E28" s="136"/>
      <c r="F28" s="135"/>
      <c r="G28" s="133"/>
      <c r="H28" s="140" t="s">
        <v>273</v>
      </c>
      <c r="I28" s="280" t="s">
        <v>273</v>
      </c>
      <c r="J28" s="140" t="s">
        <v>273</v>
      </c>
      <c r="K28" s="138" t="s">
        <v>273</v>
      </c>
      <c r="L28" s="288" t="s">
        <v>273</v>
      </c>
      <c r="M28" s="138" t="s">
        <v>273</v>
      </c>
      <c r="N28" s="140" t="s">
        <v>273</v>
      </c>
      <c r="O28" s="280" t="s">
        <v>273</v>
      </c>
      <c r="P28" s="140" t="s">
        <v>273</v>
      </c>
      <c r="Q28" s="138" t="s">
        <v>273</v>
      </c>
      <c r="R28" s="288" t="s">
        <v>273</v>
      </c>
      <c r="S28" s="138" t="s">
        <v>273</v>
      </c>
      <c r="T28" s="140" t="s">
        <v>273</v>
      </c>
      <c r="U28" s="280" t="s">
        <v>273</v>
      </c>
      <c r="V28" s="140" t="s">
        <v>273</v>
      </c>
      <c r="W28" s="138" t="s">
        <v>273</v>
      </c>
      <c r="X28" s="288" t="s">
        <v>273</v>
      </c>
      <c r="Y28" s="138" t="s">
        <v>273</v>
      </c>
      <c r="Z28" s="140" t="s">
        <v>273</v>
      </c>
      <c r="AA28" s="280" t="s">
        <v>273</v>
      </c>
      <c r="AB28" s="140" t="s">
        <v>273</v>
      </c>
      <c r="AC28" s="138" t="s">
        <v>273</v>
      </c>
      <c r="AD28" s="288" t="s">
        <v>273</v>
      </c>
      <c r="AE28" s="138" t="s">
        <v>273</v>
      </c>
      <c r="AF28" s="140" t="s">
        <v>273</v>
      </c>
      <c r="AG28" s="280" t="s">
        <v>273</v>
      </c>
      <c r="AH28" s="140" t="s">
        <v>273</v>
      </c>
      <c r="AI28" s="138" t="s">
        <v>273</v>
      </c>
      <c r="AJ28" s="288" t="s">
        <v>273</v>
      </c>
      <c r="AK28" s="138" t="s">
        <v>273</v>
      </c>
      <c r="AL28" s="140" t="s">
        <v>273</v>
      </c>
      <c r="AM28" s="280" t="s">
        <v>273</v>
      </c>
      <c r="AN28" s="140" t="s">
        <v>273</v>
      </c>
      <c r="AO28" s="138" t="s">
        <v>273</v>
      </c>
      <c r="AP28" s="288" t="s">
        <v>273</v>
      </c>
      <c r="AQ28" s="138" t="s">
        <v>273</v>
      </c>
      <c r="AR28" s="169"/>
    </row>
    <row r="29" spans="1:44" ht="37.35" customHeight="1" x14ac:dyDescent="0.25">
      <c r="A29" s="395"/>
      <c r="B29" s="396"/>
      <c r="C29" s="397"/>
      <c r="D29" s="174" t="s">
        <v>268</v>
      </c>
      <c r="E29" s="131"/>
      <c r="F29" s="131"/>
      <c r="G29" s="142"/>
      <c r="H29" s="140" t="s">
        <v>273</v>
      </c>
      <c r="I29" s="280" t="s">
        <v>273</v>
      </c>
      <c r="J29" s="140" t="s">
        <v>273</v>
      </c>
      <c r="K29" s="138" t="s">
        <v>273</v>
      </c>
      <c r="L29" s="288" t="s">
        <v>273</v>
      </c>
      <c r="M29" s="138" t="s">
        <v>273</v>
      </c>
      <c r="N29" s="140" t="s">
        <v>273</v>
      </c>
      <c r="O29" s="280" t="s">
        <v>273</v>
      </c>
      <c r="P29" s="140" t="s">
        <v>273</v>
      </c>
      <c r="Q29" s="138" t="s">
        <v>273</v>
      </c>
      <c r="R29" s="288" t="s">
        <v>273</v>
      </c>
      <c r="S29" s="138" t="s">
        <v>273</v>
      </c>
      <c r="T29" s="140" t="s">
        <v>273</v>
      </c>
      <c r="U29" s="280" t="s">
        <v>273</v>
      </c>
      <c r="V29" s="140" t="s">
        <v>273</v>
      </c>
      <c r="W29" s="138" t="s">
        <v>273</v>
      </c>
      <c r="X29" s="288" t="s">
        <v>273</v>
      </c>
      <c r="Y29" s="138" t="s">
        <v>273</v>
      </c>
      <c r="Z29" s="140" t="s">
        <v>273</v>
      </c>
      <c r="AA29" s="280" t="s">
        <v>273</v>
      </c>
      <c r="AB29" s="140" t="s">
        <v>273</v>
      </c>
      <c r="AC29" s="138" t="s">
        <v>273</v>
      </c>
      <c r="AD29" s="288" t="s">
        <v>273</v>
      </c>
      <c r="AE29" s="138" t="s">
        <v>273</v>
      </c>
      <c r="AF29" s="140" t="s">
        <v>273</v>
      </c>
      <c r="AG29" s="280" t="s">
        <v>273</v>
      </c>
      <c r="AH29" s="140" t="s">
        <v>273</v>
      </c>
      <c r="AI29" s="138" t="s">
        <v>273</v>
      </c>
      <c r="AJ29" s="288" t="s">
        <v>273</v>
      </c>
      <c r="AK29" s="138" t="s">
        <v>273</v>
      </c>
      <c r="AL29" s="140" t="s">
        <v>273</v>
      </c>
      <c r="AM29" s="280" t="s">
        <v>273</v>
      </c>
      <c r="AN29" s="140" t="s">
        <v>273</v>
      </c>
      <c r="AO29" s="138" t="s">
        <v>273</v>
      </c>
      <c r="AP29" s="288" t="s">
        <v>273</v>
      </c>
      <c r="AQ29" s="138" t="s">
        <v>273</v>
      </c>
      <c r="AR29" s="169"/>
    </row>
    <row r="30" spans="1:44" ht="18.75" customHeight="1" x14ac:dyDescent="0.25">
      <c r="A30" s="369" t="s">
        <v>1</v>
      </c>
      <c r="B30" s="371" t="s">
        <v>314</v>
      </c>
      <c r="C30" s="371" t="s">
        <v>315</v>
      </c>
      <c r="D30" s="143" t="s">
        <v>41</v>
      </c>
      <c r="E30" s="220">
        <f>E31+E32+E33+E34</f>
        <v>837</v>
      </c>
      <c r="F30" s="220">
        <f>F31+F32+F33+F34</f>
        <v>348.54999999999995</v>
      </c>
      <c r="G30" s="220">
        <f>(F30/E30)*100</f>
        <v>41.642771804062122</v>
      </c>
      <c r="H30" s="220">
        <f>H31+H32+H33+H34</f>
        <v>0</v>
      </c>
      <c r="I30" s="276">
        <f>I31+I32+I33+I34</f>
        <v>0</v>
      </c>
      <c r="J30" s="220" t="e">
        <f>(I30/H30)*100</f>
        <v>#DIV/0!</v>
      </c>
      <c r="K30" s="220">
        <f>K31+K32+K33+K34</f>
        <v>69.75</v>
      </c>
      <c r="L30" s="276">
        <f>L31+L32+L33+L34</f>
        <v>82.12</v>
      </c>
      <c r="M30" s="220">
        <f>(L30/K30)*100</f>
        <v>117.73476702508961</v>
      </c>
      <c r="N30" s="220">
        <f>N31+N32+N33+N34</f>
        <v>94.5</v>
      </c>
      <c r="O30" s="276">
        <f>O31+O32+O33+O34</f>
        <v>82.13</v>
      </c>
      <c r="P30" s="220">
        <f>(O30/N30)*100</f>
        <v>86.910052910052897</v>
      </c>
      <c r="Q30" s="220">
        <f>Q31+Q32+Q33+Q34</f>
        <v>69.75</v>
      </c>
      <c r="R30" s="276">
        <f>R31+R32+R33+R34</f>
        <v>82.1</v>
      </c>
      <c r="S30" s="220">
        <f>(R30/Q30)*100</f>
        <v>117.70609318996415</v>
      </c>
      <c r="T30" s="220">
        <f>T31+T32+T33+T34</f>
        <v>69.75</v>
      </c>
      <c r="U30" s="276">
        <f>U31+U32+U33+U34</f>
        <v>128.19999999999999</v>
      </c>
      <c r="V30" s="220">
        <f>(U30/T30)*100</f>
        <v>183.79928315412184</v>
      </c>
      <c r="W30" s="220">
        <f>W31+W32+W33+W34</f>
        <v>44.8</v>
      </c>
      <c r="X30" s="276">
        <f>X31+X32+X33+X34</f>
        <v>-26</v>
      </c>
      <c r="Y30" s="220">
        <f>(X30/W30)*100</f>
        <v>-58.035714285714292</v>
      </c>
      <c r="Z30" s="220">
        <f>Z31+Z32+Z33+Z34</f>
        <v>69.75</v>
      </c>
      <c r="AA30" s="276">
        <f>AA31+AA32+AA33+AA34</f>
        <v>0</v>
      </c>
      <c r="AB30" s="220">
        <f>(AA30/Z30)*100</f>
        <v>0</v>
      </c>
      <c r="AC30" s="220">
        <f>AC31+AC32+AC33+AC34</f>
        <v>69.75</v>
      </c>
      <c r="AD30" s="276">
        <f>AD31+AD32+AD33+AD34</f>
        <v>0</v>
      </c>
      <c r="AE30" s="220">
        <f>(AD30/AC30)*100</f>
        <v>0</v>
      </c>
      <c r="AF30" s="220">
        <f>AF31+AF32+AF33+AF34</f>
        <v>69.75</v>
      </c>
      <c r="AG30" s="276">
        <f>AG31+AG32+AG33+AG34</f>
        <v>0</v>
      </c>
      <c r="AH30" s="220">
        <f>(AG30/AF30)*100</f>
        <v>0</v>
      </c>
      <c r="AI30" s="220">
        <f>AI31+AI32+AI33+AI34</f>
        <v>69.75</v>
      </c>
      <c r="AJ30" s="276">
        <f>AJ31+AJ32+AJ33+AJ34</f>
        <v>0</v>
      </c>
      <c r="AK30" s="220">
        <f>(AJ30/AI30)*100</f>
        <v>0</v>
      </c>
      <c r="AL30" s="220">
        <f>AL31+AL32+AL33+AL34</f>
        <v>69.75</v>
      </c>
      <c r="AM30" s="276">
        <f>AM31+AM32+AM33+AM34</f>
        <v>0</v>
      </c>
      <c r="AN30" s="220">
        <f>(AM30/AL30)*100</f>
        <v>0</v>
      </c>
      <c r="AO30" s="220">
        <f>AO31+AO32+AO33+AO34</f>
        <v>139.69999999999999</v>
      </c>
      <c r="AP30" s="276">
        <f>AP31+AP32+AP33+AP34</f>
        <v>0</v>
      </c>
      <c r="AQ30" s="220">
        <f>(AP30/AO30)*100</f>
        <v>0</v>
      </c>
      <c r="AR30" s="367"/>
    </row>
    <row r="31" spans="1:44" ht="31.5" x14ac:dyDescent="0.25">
      <c r="A31" s="370"/>
      <c r="B31" s="372"/>
      <c r="C31" s="372"/>
      <c r="D31" s="166" t="s">
        <v>37</v>
      </c>
      <c r="E31" s="219"/>
      <c r="F31" s="219"/>
      <c r="G31" s="219"/>
      <c r="H31" s="219"/>
      <c r="I31" s="275"/>
      <c r="J31" s="219"/>
      <c r="K31" s="219"/>
      <c r="L31" s="275"/>
      <c r="M31" s="219"/>
      <c r="N31" s="219"/>
      <c r="O31" s="275"/>
      <c r="P31" s="219"/>
      <c r="Q31" s="219"/>
      <c r="R31" s="275"/>
      <c r="S31" s="219"/>
      <c r="T31" s="219"/>
      <c r="U31" s="275"/>
      <c r="V31" s="219"/>
      <c r="W31" s="219"/>
      <c r="X31" s="275"/>
      <c r="Y31" s="219"/>
      <c r="Z31" s="219"/>
      <c r="AA31" s="275"/>
      <c r="AB31" s="219"/>
      <c r="AC31" s="219"/>
      <c r="AD31" s="275"/>
      <c r="AE31" s="219"/>
      <c r="AF31" s="219"/>
      <c r="AG31" s="275"/>
      <c r="AH31" s="219"/>
      <c r="AI31" s="219"/>
      <c r="AJ31" s="275"/>
      <c r="AK31" s="219"/>
      <c r="AL31" s="219"/>
      <c r="AM31" s="275"/>
      <c r="AN31" s="219"/>
      <c r="AO31" s="219"/>
      <c r="AP31" s="275"/>
      <c r="AQ31" s="219"/>
      <c r="AR31" s="368"/>
    </row>
    <row r="32" spans="1:44" ht="46.5" customHeight="1" x14ac:dyDescent="0.25">
      <c r="A32" s="370"/>
      <c r="B32" s="372"/>
      <c r="C32" s="372"/>
      <c r="D32" s="166" t="s">
        <v>2</v>
      </c>
      <c r="E32" s="219"/>
      <c r="F32" s="219"/>
      <c r="G32" s="219"/>
      <c r="H32" s="219"/>
      <c r="I32" s="275"/>
      <c r="J32" s="219"/>
      <c r="K32" s="219"/>
      <c r="L32" s="275"/>
      <c r="M32" s="219"/>
      <c r="N32" s="219"/>
      <c r="O32" s="275"/>
      <c r="P32" s="219"/>
      <c r="Q32" s="219"/>
      <c r="R32" s="275"/>
      <c r="S32" s="219"/>
      <c r="T32" s="219"/>
      <c r="U32" s="275"/>
      <c r="V32" s="219"/>
      <c r="W32" s="219"/>
      <c r="X32" s="275"/>
      <c r="Y32" s="219"/>
      <c r="Z32" s="219"/>
      <c r="AA32" s="275"/>
      <c r="AB32" s="219"/>
      <c r="AC32" s="219"/>
      <c r="AD32" s="275"/>
      <c r="AE32" s="219"/>
      <c r="AF32" s="219"/>
      <c r="AG32" s="275"/>
      <c r="AH32" s="219"/>
      <c r="AI32" s="219"/>
      <c r="AJ32" s="275"/>
      <c r="AK32" s="219"/>
      <c r="AL32" s="219"/>
      <c r="AM32" s="275"/>
      <c r="AN32" s="219"/>
      <c r="AO32" s="219"/>
      <c r="AP32" s="275"/>
      <c r="AQ32" s="219"/>
      <c r="AR32" s="368"/>
    </row>
    <row r="33" spans="1:44" ht="27" customHeight="1" x14ac:dyDescent="0.25">
      <c r="A33" s="370"/>
      <c r="B33" s="372"/>
      <c r="C33" s="372"/>
      <c r="D33" s="246" t="s">
        <v>43</v>
      </c>
      <c r="E33" s="219">
        <f>H33+K33+N33+Q33+T33+W33+Z33+AC33+AF33+AI33+AL33+AO33</f>
        <v>837</v>
      </c>
      <c r="F33" s="219">
        <f>I33+L33+O33+R33+U33+X33+AA33+AD33+AG33+AJ33+AM33+AP33</f>
        <v>348.54999999999995</v>
      </c>
      <c r="G33" s="220">
        <f>(F33/E33)*100</f>
        <v>41.642771804062122</v>
      </c>
      <c r="H33" s="219">
        <f>H38</f>
        <v>0</v>
      </c>
      <c r="I33" s="275">
        <f>I38</f>
        <v>0</v>
      </c>
      <c r="J33" s="220" t="e">
        <f>(I33/H33)*100</f>
        <v>#DIV/0!</v>
      </c>
      <c r="K33" s="219">
        <f>K38</f>
        <v>69.75</v>
      </c>
      <c r="L33" s="275">
        <f>L38</f>
        <v>82.12</v>
      </c>
      <c r="M33" s="220">
        <f>(L33/K33)*100</f>
        <v>117.73476702508961</v>
      </c>
      <c r="N33" s="219">
        <f>N38</f>
        <v>94.5</v>
      </c>
      <c r="O33" s="275">
        <f>O38</f>
        <v>82.13</v>
      </c>
      <c r="P33" s="220">
        <f>(O33/N33)*100</f>
        <v>86.910052910052897</v>
      </c>
      <c r="Q33" s="219">
        <f>Q38</f>
        <v>69.75</v>
      </c>
      <c r="R33" s="275">
        <f>R38</f>
        <v>82.1</v>
      </c>
      <c r="S33" s="220">
        <f>(R33/Q33)*100</f>
        <v>117.70609318996415</v>
      </c>
      <c r="T33" s="219">
        <f>T38</f>
        <v>69.75</v>
      </c>
      <c r="U33" s="275">
        <f>U38</f>
        <v>128.19999999999999</v>
      </c>
      <c r="V33" s="220">
        <f>(U33/T33)*100</f>
        <v>183.79928315412184</v>
      </c>
      <c r="W33" s="219">
        <f>W38</f>
        <v>44.8</v>
      </c>
      <c r="X33" s="275">
        <f>X38</f>
        <v>-26</v>
      </c>
      <c r="Y33" s="220">
        <f>(X33/W33)*100</f>
        <v>-58.035714285714292</v>
      </c>
      <c r="Z33" s="219">
        <f>Z38</f>
        <v>69.75</v>
      </c>
      <c r="AA33" s="275">
        <f>AA38</f>
        <v>0</v>
      </c>
      <c r="AB33" s="220">
        <f>(AA33/Z33)*100</f>
        <v>0</v>
      </c>
      <c r="AC33" s="219">
        <f>AC38</f>
        <v>69.75</v>
      </c>
      <c r="AD33" s="275">
        <f>AD38</f>
        <v>0</v>
      </c>
      <c r="AE33" s="220">
        <f>(AD33/AC33)*100</f>
        <v>0</v>
      </c>
      <c r="AF33" s="219">
        <f>AF38</f>
        <v>69.75</v>
      </c>
      <c r="AG33" s="275">
        <f>AG38</f>
        <v>0</v>
      </c>
      <c r="AH33" s="220">
        <f>(AG33/AF33)*100</f>
        <v>0</v>
      </c>
      <c r="AI33" s="219">
        <f>AI38</f>
        <v>69.75</v>
      </c>
      <c r="AJ33" s="275">
        <f>AJ38</f>
        <v>0</v>
      </c>
      <c r="AK33" s="220">
        <f>(AJ33/AI33)*100</f>
        <v>0</v>
      </c>
      <c r="AL33" s="219">
        <f>AL38</f>
        <v>69.75</v>
      </c>
      <c r="AM33" s="275">
        <f>AM38</f>
        <v>0</v>
      </c>
      <c r="AN33" s="220">
        <f>(AM33/AL33)*100</f>
        <v>0</v>
      </c>
      <c r="AO33" s="219">
        <f>AO38</f>
        <v>139.69999999999999</v>
      </c>
      <c r="AP33" s="275">
        <f>AP38</f>
        <v>0</v>
      </c>
      <c r="AQ33" s="220">
        <f>(AP33/AO33)*100</f>
        <v>0</v>
      </c>
      <c r="AR33" s="368"/>
    </row>
    <row r="34" spans="1:44" s="148" customFormat="1" ht="51.95" customHeight="1" x14ac:dyDescent="0.25">
      <c r="A34" s="370"/>
      <c r="B34" s="372"/>
      <c r="C34" s="372"/>
      <c r="D34" s="168" t="s">
        <v>268</v>
      </c>
      <c r="E34" s="219"/>
      <c r="F34" s="219"/>
      <c r="G34" s="219"/>
      <c r="H34" s="219"/>
      <c r="I34" s="275"/>
      <c r="J34" s="219"/>
      <c r="K34" s="219"/>
      <c r="L34" s="275"/>
      <c r="M34" s="219"/>
      <c r="N34" s="219"/>
      <c r="O34" s="275"/>
      <c r="P34" s="219"/>
      <c r="Q34" s="219"/>
      <c r="R34" s="275"/>
      <c r="S34" s="219"/>
      <c r="T34" s="219"/>
      <c r="U34" s="275"/>
      <c r="V34" s="219"/>
      <c r="W34" s="219"/>
      <c r="X34" s="275"/>
      <c r="Y34" s="219"/>
      <c r="Z34" s="219"/>
      <c r="AA34" s="275"/>
      <c r="AB34" s="219"/>
      <c r="AC34" s="219"/>
      <c r="AD34" s="275"/>
      <c r="AE34" s="219"/>
      <c r="AF34" s="219"/>
      <c r="AG34" s="275"/>
      <c r="AH34" s="219"/>
      <c r="AI34" s="219"/>
      <c r="AJ34" s="275"/>
      <c r="AK34" s="219"/>
      <c r="AL34" s="219"/>
      <c r="AM34" s="275"/>
      <c r="AN34" s="219"/>
      <c r="AO34" s="219"/>
      <c r="AP34" s="275"/>
      <c r="AQ34" s="219"/>
      <c r="AR34" s="368"/>
    </row>
    <row r="35" spans="1:44" ht="18.75" customHeight="1" x14ac:dyDescent="0.25">
      <c r="A35" s="369" t="s">
        <v>265</v>
      </c>
      <c r="B35" s="371" t="s">
        <v>316</v>
      </c>
      <c r="C35" s="371" t="s">
        <v>315</v>
      </c>
      <c r="D35" s="143" t="s">
        <v>41</v>
      </c>
      <c r="E35" s="220">
        <f>E36+E37+E38+E39</f>
        <v>837</v>
      </c>
      <c r="F35" s="220">
        <f>F36+F37+F38+F39</f>
        <v>348.54999999999995</v>
      </c>
      <c r="G35" s="220">
        <f>(F35/E35)*100</f>
        <v>41.642771804062122</v>
      </c>
      <c r="H35" s="220">
        <f>H36+H37+H38+H39</f>
        <v>0</v>
      </c>
      <c r="I35" s="276">
        <f>I36+I37+I38+I39</f>
        <v>0</v>
      </c>
      <c r="J35" s="220" t="e">
        <f>(I35/H35)*100</f>
        <v>#DIV/0!</v>
      </c>
      <c r="K35" s="220">
        <f>K36+K37+K38+K39</f>
        <v>69.75</v>
      </c>
      <c r="L35" s="276">
        <f>L36+L37+L38+L39</f>
        <v>82.12</v>
      </c>
      <c r="M35" s="220">
        <f>(L35/K35)*100</f>
        <v>117.73476702508961</v>
      </c>
      <c r="N35" s="220">
        <f>N36+N37+N38+N39</f>
        <v>94.5</v>
      </c>
      <c r="O35" s="276">
        <f>O36+O37+O38+O39</f>
        <v>82.13</v>
      </c>
      <c r="P35" s="220">
        <f>(O35/N35)*100</f>
        <v>86.910052910052897</v>
      </c>
      <c r="Q35" s="220">
        <f>Q36+Q37+Q38+Q39</f>
        <v>69.75</v>
      </c>
      <c r="R35" s="276">
        <f>R36+R37+R38+R39</f>
        <v>82.1</v>
      </c>
      <c r="S35" s="220">
        <f>(R35/Q35)*100</f>
        <v>117.70609318996415</v>
      </c>
      <c r="T35" s="220">
        <f>T36+T37+T38+T39</f>
        <v>69.75</v>
      </c>
      <c r="U35" s="276">
        <f>U36+U37+U38+U39</f>
        <v>128.19999999999999</v>
      </c>
      <c r="V35" s="220">
        <f>(U35/T35)*100</f>
        <v>183.79928315412184</v>
      </c>
      <c r="W35" s="220">
        <f>W36+W37+W38+W39</f>
        <v>44.8</v>
      </c>
      <c r="X35" s="276">
        <f>X36+X37+X38+X39</f>
        <v>-26</v>
      </c>
      <c r="Y35" s="220">
        <f>(X35/W35)*100</f>
        <v>-58.035714285714292</v>
      </c>
      <c r="Z35" s="220">
        <f>Z36+Z37+Z38+Z39</f>
        <v>69.75</v>
      </c>
      <c r="AA35" s="276">
        <f t="shared" ref="AA35" si="0">AA36+AA37+AA38+AA39</f>
        <v>0</v>
      </c>
      <c r="AB35" s="220">
        <f>(AA35/Z35)*100</f>
        <v>0</v>
      </c>
      <c r="AC35" s="220">
        <f>AC36+AC37+AC38+AC39</f>
        <v>69.75</v>
      </c>
      <c r="AD35" s="276">
        <f t="shared" ref="AD35" si="1">AD36+AD37+AD38+AD39</f>
        <v>0</v>
      </c>
      <c r="AE35" s="220">
        <f>(AD35/AC35)*100</f>
        <v>0</v>
      </c>
      <c r="AF35" s="220">
        <f>AF36+AF37+AF38+AF39</f>
        <v>69.75</v>
      </c>
      <c r="AG35" s="276">
        <f t="shared" ref="AG35" si="2">AG36+AG37+AG38+AG39</f>
        <v>0</v>
      </c>
      <c r="AH35" s="220">
        <f>(AG35/AF35)*100</f>
        <v>0</v>
      </c>
      <c r="AI35" s="220">
        <f>AI36+AI37+AI38+AI39</f>
        <v>69.75</v>
      </c>
      <c r="AJ35" s="276">
        <f t="shared" ref="AJ35" si="3">AJ36+AJ37+AJ38+AJ39</f>
        <v>0</v>
      </c>
      <c r="AK35" s="220">
        <f>(AJ35/AI35)*100</f>
        <v>0</v>
      </c>
      <c r="AL35" s="220">
        <f>AL36+AL37+AL38+AL39</f>
        <v>69.75</v>
      </c>
      <c r="AM35" s="276">
        <f t="shared" ref="AM35" si="4">AM36+AM37+AM38+AM39</f>
        <v>0</v>
      </c>
      <c r="AN35" s="220">
        <f>(AM35/AL35)*100</f>
        <v>0</v>
      </c>
      <c r="AO35" s="220">
        <f>AO36+AO37+AO38+AO39</f>
        <v>139.69999999999999</v>
      </c>
      <c r="AP35" s="276">
        <f t="shared" ref="AP35" si="5">AP36+AP37+AP38+AP39</f>
        <v>0</v>
      </c>
      <c r="AQ35" s="220">
        <f>(AP35/AO35)*100</f>
        <v>0</v>
      </c>
      <c r="AR35" s="367"/>
    </row>
    <row r="36" spans="1:44" ht="31.7" customHeight="1" x14ac:dyDescent="0.25">
      <c r="A36" s="370"/>
      <c r="B36" s="372"/>
      <c r="C36" s="372"/>
      <c r="D36" s="166" t="s">
        <v>37</v>
      </c>
      <c r="E36" s="219"/>
      <c r="F36" s="219"/>
      <c r="G36" s="219"/>
      <c r="H36" s="219"/>
      <c r="I36" s="275"/>
      <c r="J36" s="219"/>
      <c r="K36" s="219"/>
      <c r="L36" s="275"/>
      <c r="M36" s="219"/>
      <c r="N36" s="219"/>
      <c r="O36" s="275"/>
      <c r="P36" s="219"/>
      <c r="Q36" s="219"/>
      <c r="R36" s="275"/>
      <c r="S36" s="219"/>
      <c r="T36" s="219"/>
      <c r="U36" s="275"/>
      <c r="V36" s="219"/>
      <c r="W36" s="219"/>
      <c r="X36" s="275"/>
      <c r="Y36" s="219"/>
      <c r="Z36" s="219"/>
      <c r="AA36" s="275"/>
      <c r="AB36" s="219"/>
      <c r="AC36" s="219"/>
      <c r="AD36" s="275"/>
      <c r="AE36" s="219"/>
      <c r="AF36" s="219"/>
      <c r="AG36" s="275"/>
      <c r="AH36" s="219"/>
      <c r="AI36" s="219"/>
      <c r="AJ36" s="275"/>
      <c r="AK36" s="219"/>
      <c r="AL36" s="219"/>
      <c r="AM36" s="275"/>
      <c r="AN36" s="219"/>
      <c r="AO36" s="219"/>
      <c r="AP36" s="275"/>
      <c r="AQ36" s="219"/>
      <c r="AR36" s="368"/>
    </row>
    <row r="37" spans="1:44" ht="34.700000000000003" customHeight="1" x14ac:dyDescent="0.25">
      <c r="A37" s="370"/>
      <c r="B37" s="372"/>
      <c r="C37" s="372"/>
      <c r="D37" s="166" t="s">
        <v>2</v>
      </c>
      <c r="E37" s="219"/>
      <c r="F37" s="219"/>
      <c r="G37" s="219"/>
      <c r="H37" s="219"/>
      <c r="I37" s="275"/>
      <c r="J37" s="219"/>
      <c r="K37" s="219"/>
      <c r="L37" s="275"/>
      <c r="M37" s="219"/>
      <c r="N37" s="219"/>
      <c r="O37" s="275"/>
      <c r="P37" s="219"/>
      <c r="Q37" s="219"/>
      <c r="R37" s="275"/>
      <c r="S37" s="219"/>
      <c r="T37" s="219"/>
      <c r="U37" s="275"/>
      <c r="V37" s="219"/>
      <c r="W37" s="219"/>
      <c r="X37" s="275"/>
      <c r="Y37" s="219"/>
      <c r="Z37" s="219"/>
      <c r="AA37" s="275"/>
      <c r="AB37" s="219"/>
      <c r="AC37" s="219"/>
      <c r="AD37" s="275"/>
      <c r="AE37" s="219"/>
      <c r="AF37" s="219"/>
      <c r="AG37" s="275"/>
      <c r="AH37" s="219"/>
      <c r="AI37" s="219"/>
      <c r="AJ37" s="275"/>
      <c r="AK37" s="219"/>
      <c r="AL37" s="219"/>
      <c r="AM37" s="275"/>
      <c r="AN37" s="219"/>
      <c r="AO37" s="219"/>
      <c r="AP37" s="275"/>
      <c r="AQ37" s="219"/>
      <c r="AR37" s="368"/>
    </row>
    <row r="38" spans="1:44" ht="33" customHeight="1" x14ac:dyDescent="0.25">
      <c r="A38" s="370"/>
      <c r="B38" s="372"/>
      <c r="C38" s="372"/>
      <c r="D38" s="246" t="s">
        <v>43</v>
      </c>
      <c r="E38" s="219">
        <f>H38+K38+N38+Q38+T38+W38+Z38+AC38+AF38+AI38+AL38+AO38</f>
        <v>837</v>
      </c>
      <c r="F38" s="219">
        <f>I38+L38+O38+R38+U38+X38+AA38+AD38+AG38+AJ38+AM38+AP38</f>
        <v>348.54999999999995</v>
      </c>
      <c r="G38" s="220">
        <f>(F38/E38)*100</f>
        <v>41.642771804062122</v>
      </c>
      <c r="H38" s="219">
        <v>0</v>
      </c>
      <c r="I38" s="275">
        <v>0</v>
      </c>
      <c r="J38" s="220" t="e">
        <f>(I38/H38)*100</f>
        <v>#DIV/0!</v>
      </c>
      <c r="K38" s="219">
        <v>69.75</v>
      </c>
      <c r="L38" s="275">
        <v>82.12</v>
      </c>
      <c r="M38" s="220">
        <f>(L38/K38)*100</f>
        <v>117.73476702508961</v>
      </c>
      <c r="N38" s="219">
        <v>94.5</v>
      </c>
      <c r="O38" s="275">
        <v>82.13</v>
      </c>
      <c r="P38" s="220">
        <f>(O38/N38)*100</f>
        <v>86.910052910052897</v>
      </c>
      <c r="Q38" s="219">
        <v>69.75</v>
      </c>
      <c r="R38" s="275">
        <v>82.1</v>
      </c>
      <c r="S38" s="220">
        <f>(R38/Q38)*100</f>
        <v>117.70609318996415</v>
      </c>
      <c r="T38" s="219">
        <v>69.75</v>
      </c>
      <c r="U38" s="275">
        <v>128.19999999999999</v>
      </c>
      <c r="V38" s="220">
        <f>(U38/T38)*100</f>
        <v>183.79928315412184</v>
      </c>
      <c r="W38" s="219">
        <f>69.75-24.95</f>
        <v>44.8</v>
      </c>
      <c r="X38" s="275">
        <v>-26</v>
      </c>
      <c r="Y38" s="220">
        <f>(X38/W38)*100</f>
        <v>-58.035714285714292</v>
      </c>
      <c r="Z38" s="219">
        <v>69.75</v>
      </c>
      <c r="AA38" s="275"/>
      <c r="AB38" s="220">
        <f>(AA38/Z38)*100</f>
        <v>0</v>
      </c>
      <c r="AC38" s="219">
        <v>69.75</v>
      </c>
      <c r="AD38" s="275"/>
      <c r="AE38" s="220">
        <f>(AD38/AC38)*100</f>
        <v>0</v>
      </c>
      <c r="AF38" s="219">
        <v>69.75</v>
      </c>
      <c r="AG38" s="275"/>
      <c r="AH38" s="220">
        <f>(AG38/AF38)*100</f>
        <v>0</v>
      </c>
      <c r="AI38" s="219">
        <v>69.75</v>
      </c>
      <c r="AJ38" s="275"/>
      <c r="AK38" s="220">
        <f>(AJ38/AI38)*100</f>
        <v>0</v>
      </c>
      <c r="AL38" s="219">
        <v>69.75</v>
      </c>
      <c r="AM38" s="275"/>
      <c r="AN38" s="220">
        <f>(AM38/AL38)*100</f>
        <v>0</v>
      </c>
      <c r="AO38" s="219">
        <f>114.75+24.95</f>
        <v>139.69999999999999</v>
      </c>
      <c r="AP38" s="275"/>
      <c r="AQ38" s="220">
        <f>(AP38/AO38)*100</f>
        <v>0</v>
      </c>
      <c r="AR38" s="368"/>
    </row>
    <row r="39" spans="1:44" ht="58.5" customHeight="1" x14ac:dyDescent="0.25">
      <c r="A39" s="370"/>
      <c r="B39" s="372"/>
      <c r="C39" s="372"/>
      <c r="D39" s="168" t="s">
        <v>268</v>
      </c>
      <c r="E39" s="219"/>
      <c r="F39" s="219"/>
      <c r="G39" s="219"/>
      <c r="H39" s="219"/>
      <c r="I39" s="275"/>
      <c r="J39" s="219"/>
      <c r="K39" s="219"/>
      <c r="L39" s="275"/>
      <c r="M39" s="219"/>
      <c r="N39" s="219"/>
      <c r="O39" s="275"/>
      <c r="P39" s="219"/>
      <c r="Q39" s="219"/>
      <c r="R39" s="275"/>
      <c r="S39" s="219"/>
      <c r="T39" s="219"/>
      <c r="U39" s="275"/>
      <c r="V39" s="219"/>
      <c r="W39" s="219"/>
      <c r="X39" s="275"/>
      <c r="Y39" s="219"/>
      <c r="Z39" s="219"/>
      <c r="AA39" s="275"/>
      <c r="AB39" s="219"/>
      <c r="AC39" s="219"/>
      <c r="AD39" s="275"/>
      <c r="AE39" s="219"/>
      <c r="AF39" s="219"/>
      <c r="AG39" s="275"/>
      <c r="AH39" s="219"/>
      <c r="AI39" s="219"/>
      <c r="AJ39" s="275"/>
      <c r="AK39" s="219"/>
      <c r="AL39" s="219"/>
      <c r="AM39" s="275"/>
      <c r="AN39" s="219"/>
      <c r="AO39" s="219"/>
      <c r="AP39" s="275"/>
      <c r="AQ39" s="219"/>
      <c r="AR39" s="368"/>
    </row>
    <row r="40" spans="1:44" s="148" customFormat="1" ht="22.35" customHeight="1" x14ac:dyDescent="0.25">
      <c r="A40" s="369" t="s">
        <v>3</v>
      </c>
      <c r="B40" s="371" t="s">
        <v>317</v>
      </c>
      <c r="C40" s="371" t="s">
        <v>315</v>
      </c>
      <c r="D40" s="144" t="s">
        <v>41</v>
      </c>
      <c r="E40" s="220">
        <f>E41+E42+E43+E44</f>
        <v>10980.500000000002</v>
      </c>
      <c r="F40" s="220">
        <f>F41+F42+F43+F44</f>
        <v>5722.4500000000007</v>
      </c>
      <c r="G40" s="220">
        <f>(F40/E40)*100</f>
        <v>52.11465780246801</v>
      </c>
      <c r="H40" s="220">
        <f>H41+H42+H43+H44</f>
        <v>0</v>
      </c>
      <c r="I40" s="276">
        <f>I41+I42+I43+I44</f>
        <v>1060</v>
      </c>
      <c r="J40" s="220" t="e">
        <f>(I40/H40)*100</f>
        <v>#DIV/0!</v>
      </c>
      <c r="K40" s="220">
        <f>K41+K42+K43+K44</f>
        <v>2530.85</v>
      </c>
      <c r="L40" s="276">
        <f>L41+L42+L43+L44</f>
        <v>2115.38</v>
      </c>
      <c r="M40" s="220">
        <f>(L40/K40)*100</f>
        <v>83.583776201671384</v>
      </c>
      <c r="N40" s="220">
        <f>N41+N42+N43+N44</f>
        <v>1162.5999999999999</v>
      </c>
      <c r="O40" s="276">
        <f>O41+O42+O43+O44</f>
        <v>518.07000000000005</v>
      </c>
      <c r="P40" s="220">
        <f>(O40/N40)*100</f>
        <v>44.561328057801489</v>
      </c>
      <c r="Q40" s="220">
        <f>Q41+Q42+Q43+Q44</f>
        <v>927.55</v>
      </c>
      <c r="R40" s="276">
        <f>R41+R42+R43+R44</f>
        <v>709</v>
      </c>
      <c r="S40" s="220">
        <f>(R40/Q40)*100</f>
        <v>76.437927874508119</v>
      </c>
      <c r="T40" s="220">
        <f>T41+T42+T43+T44</f>
        <v>760.85</v>
      </c>
      <c r="U40" s="276">
        <f>U41+U42+U43+U44</f>
        <v>581.6</v>
      </c>
      <c r="V40" s="220">
        <f>(U40/T40)*100</f>
        <v>76.44082276401393</v>
      </c>
      <c r="W40" s="220">
        <f>W41+W42+W43+W44</f>
        <v>340.6</v>
      </c>
      <c r="X40" s="276">
        <f>X41+X42+X43+X44</f>
        <v>738.40000000000009</v>
      </c>
      <c r="Y40" s="220">
        <f>(X40/W40)*100</f>
        <v>216.79389312977099</v>
      </c>
      <c r="Z40" s="220">
        <f>Z41+Z42+Z43+Z44</f>
        <v>745.75</v>
      </c>
      <c r="AA40" s="276">
        <f>AA41+AA42+AA43+AA44</f>
        <v>0</v>
      </c>
      <c r="AB40" s="220">
        <f>(AA40/Z40)*100</f>
        <v>0</v>
      </c>
      <c r="AC40" s="220">
        <f>AC41+AC42+AC43+AC44</f>
        <v>745.75</v>
      </c>
      <c r="AD40" s="276">
        <f>AD41+AD42+AD43+AD44</f>
        <v>0</v>
      </c>
      <c r="AE40" s="220">
        <f>(AD40/AC40)*100</f>
        <v>0</v>
      </c>
      <c r="AF40" s="220">
        <f>AF41+AF42+AF43+AF44</f>
        <v>745.75</v>
      </c>
      <c r="AG40" s="276">
        <f>AG41+AG42+AG43+AG44</f>
        <v>0</v>
      </c>
      <c r="AH40" s="220">
        <f>(AG40/AF40)*100</f>
        <v>0</v>
      </c>
      <c r="AI40" s="220">
        <f>AI41+AI42+AI43+AI44</f>
        <v>1286.44</v>
      </c>
      <c r="AJ40" s="276">
        <f>AJ41+AJ42+AJ43+AJ44</f>
        <v>0</v>
      </c>
      <c r="AK40" s="220">
        <f>(AJ40/AI40)*100</f>
        <v>0</v>
      </c>
      <c r="AL40" s="220">
        <f>AL41+AL42+AL43+AL44</f>
        <v>555.75</v>
      </c>
      <c r="AM40" s="276">
        <f>AM41+AM42+AM43+AM44</f>
        <v>0</v>
      </c>
      <c r="AN40" s="220">
        <f>(AM40/AL40)*100</f>
        <v>0</v>
      </c>
      <c r="AO40" s="220">
        <f>AO41+AO42+AO43+AO44</f>
        <v>1178.6099999999999</v>
      </c>
      <c r="AP40" s="276">
        <f>AP41+AP42+AP43+AP44</f>
        <v>0</v>
      </c>
      <c r="AQ40" s="220">
        <f>(AP40/AO40)*100</f>
        <v>0</v>
      </c>
      <c r="AR40" s="367"/>
    </row>
    <row r="41" spans="1:44" ht="31.5" x14ac:dyDescent="0.25">
      <c r="A41" s="370"/>
      <c r="B41" s="372"/>
      <c r="C41" s="372"/>
      <c r="D41" s="166" t="s">
        <v>37</v>
      </c>
      <c r="E41" s="219"/>
      <c r="F41" s="219"/>
      <c r="G41" s="219"/>
      <c r="H41" s="219"/>
      <c r="I41" s="275"/>
      <c r="J41" s="219"/>
      <c r="K41" s="219"/>
      <c r="L41" s="275"/>
      <c r="M41" s="219"/>
      <c r="N41" s="219"/>
      <c r="O41" s="275"/>
      <c r="P41" s="219"/>
      <c r="Q41" s="219"/>
      <c r="R41" s="275"/>
      <c r="S41" s="219"/>
      <c r="T41" s="219"/>
      <c r="U41" s="275"/>
      <c r="V41" s="219"/>
      <c r="W41" s="219"/>
      <c r="X41" s="275"/>
      <c r="Y41" s="219"/>
      <c r="Z41" s="219"/>
      <c r="AA41" s="275"/>
      <c r="AB41" s="219"/>
      <c r="AC41" s="219"/>
      <c r="AD41" s="275"/>
      <c r="AE41" s="219"/>
      <c r="AF41" s="219"/>
      <c r="AG41" s="275"/>
      <c r="AH41" s="219"/>
      <c r="AI41" s="219"/>
      <c r="AJ41" s="275"/>
      <c r="AK41" s="219"/>
      <c r="AL41" s="219"/>
      <c r="AM41" s="275"/>
      <c r="AN41" s="219"/>
      <c r="AO41" s="219"/>
      <c r="AP41" s="275"/>
      <c r="AQ41" s="219"/>
      <c r="AR41" s="368"/>
    </row>
    <row r="42" spans="1:44" ht="31.35" customHeight="1" x14ac:dyDescent="0.25">
      <c r="A42" s="370"/>
      <c r="B42" s="372"/>
      <c r="C42" s="372"/>
      <c r="D42" s="166" t="s">
        <v>2</v>
      </c>
      <c r="E42" s="219">
        <f>H42+K42+N42+Q42+T42+W42+Z42+AC42+AF42+AI42+AL42+AO42</f>
        <v>0</v>
      </c>
      <c r="F42" s="219">
        <f>I42+L42+O42+R42+U42+X42+AA42+AD42+AG42+AJ42+AM42+AP42</f>
        <v>0</v>
      </c>
      <c r="G42" s="220" t="e">
        <f>(F42/E42)*100</f>
        <v>#DIV/0!</v>
      </c>
      <c r="H42" s="219"/>
      <c r="I42" s="275"/>
      <c r="J42" s="219"/>
      <c r="K42" s="219"/>
      <c r="L42" s="275"/>
      <c r="M42" s="219"/>
      <c r="N42" s="219"/>
      <c r="O42" s="275"/>
      <c r="P42" s="219"/>
      <c r="Q42" s="219"/>
      <c r="R42" s="275"/>
      <c r="S42" s="219"/>
      <c r="T42" s="219"/>
      <c r="U42" s="275"/>
      <c r="V42" s="219"/>
      <c r="W42" s="219"/>
      <c r="X42" s="275"/>
      <c r="Y42" s="219"/>
      <c r="Z42" s="219"/>
      <c r="AA42" s="275"/>
      <c r="AB42" s="219"/>
      <c r="AC42" s="219">
        <f>AC47+AC52+AC57+AC62+AC67+AC72+AC77</f>
        <v>0</v>
      </c>
      <c r="AD42" s="275">
        <f>AD47+AD52+AD57+AD62+AD67+AD72+AD77</f>
        <v>0</v>
      </c>
      <c r="AE42" s="220" t="e">
        <f>(AD42/AC42)*100</f>
        <v>#DIV/0!</v>
      </c>
      <c r="AF42" s="219">
        <f>AF47+AF52+AF57+AF62+AF67+AF72+AF77</f>
        <v>0</v>
      </c>
      <c r="AG42" s="275">
        <f>AG47+AG52+AG57+AG62+AG67+AG72+AG77</f>
        <v>0</v>
      </c>
      <c r="AH42" s="220" t="e">
        <f>(AG42/AF42)*100</f>
        <v>#DIV/0!</v>
      </c>
      <c r="AI42" s="219"/>
      <c r="AJ42" s="275"/>
      <c r="AK42" s="219"/>
      <c r="AL42" s="219"/>
      <c r="AM42" s="275"/>
      <c r="AN42" s="219"/>
      <c r="AO42" s="219"/>
      <c r="AP42" s="275"/>
      <c r="AQ42" s="219"/>
      <c r="AR42" s="368"/>
    </row>
    <row r="43" spans="1:44" ht="57" customHeight="1" x14ac:dyDescent="0.25">
      <c r="A43" s="370"/>
      <c r="B43" s="372"/>
      <c r="C43" s="372"/>
      <c r="D43" s="246" t="s">
        <v>43</v>
      </c>
      <c r="E43" s="219">
        <f>H43+K43+N43+Q43+T43+W43+Z43+AC43+AF43+AI43+AL43+AO43</f>
        <v>10980.500000000002</v>
      </c>
      <c r="F43" s="219">
        <f>I43+L43+O43+R43+U43+X43+AA43+AD43+AG43+AJ43+AM43+AP43</f>
        <v>5722.4500000000007</v>
      </c>
      <c r="G43" s="220">
        <f>(F43/E43)*100</f>
        <v>52.11465780246801</v>
      </c>
      <c r="H43" s="219">
        <f>H48+H53+H58+H63+H68+H73+H78</f>
        <v>0</v>
      </c>
      <c r="I43" s="275">
        <f>I48+I53+I58+I63+I68+I73+I78</f>
        <v>1060</v>
      </c>
      <c r="J43" s="220" t="e">
        <f>(I43/H43)*100</f>
        <v>#DIV/0!</v>
      </c>
      <c r="K43" s="219">
        <f>K48+K53+K58+K63+K68+K73+K78</f>
        <v>2530.85</v>
      </c>
      <c r="L43" s="275">
        <f>L48+L53+L58+L63+L68+L73+L78</f>
        <v>2115.38</v>
      </c>
      <c r="M43" s="220">
        <f>(L43/K43)*100</f>
        <v>83.583776201671384</v>
      </c>
      <c r="N43" s="219">
        <f>N48+N53+N58+N63+N68+N73+N78</f>
        <v>1162.5999999999999</v>
      </c>
      <c r="O43" s="275">
        <f>O48+O53+O58+O63+O68+O73+O78</f>
        <v>518.07000000000005</v>
      </c>
      <c r="P43" s="220">
        <f>(O43/N43)*100</f>
        <v>44.561328057801489</v>
      </c>
      <c r="Q43" s="219">
        <f>Q48+Q53+Q58+Q63+Q68+Q73+Q78</f>
        <v>927.55</v>
      </c>
      <c r="R43" s="275">
        <f>R48+R53+R58+R63+R68+R73+R78</f>
        <v>709</v>
      </c>
      <c r="S43" s="220">
        <f>(R43/Q43)*100</f>
        <v>76.437927874508119</v>
      </c>
      <c r="T43" s="219">
        <f>T48+T53+T58+T63+T68+T73+T78</f>
        <v>760.85</v>
      </c>
      <c r="U43" s="275">
        <f>U48+U53+U58+U63+U68+U73+U78</f>
        <v>581.6</v>
      </c>
      <c r="V43" s="220">
        <f>(U43/T43)*100</f>
        <v>76.44082276401393</v>
      </c>
      <c r="W43" s="219">
        <f>W48+W53+W58+W63+W68+W73+W78</f>
        <v>340.6</v>
      </c>
      <c r="X43" s="275">
        <f>X48+X53+X58+X63+X68+X73+X78</f>
        <v>738.40000000000009</v>
      </c>
      <c r="Y43" s="220">
        <f>(X43/W43)*100</f>
        <v>216.79389312977099</v>
      </c>
      <c r="Z43" s="219">
        <f>Z48+Z53+Z58+Z63+Z68+Z73+Z78</f>
        <v>745.75</v>
      </c>
      <c r="AA43" s="275">
        <f>AA48+AA53+AA58+AA63+AA68+AA73+AA78</f>
        <v>0</v>
      </c>
      <c r="AB43" s="220">
        <f>(AA43/Z43)*100</f>
        <v>0</v>
      </c>
      <c r="AC43" s="219">
        <f>AC48+AC53+AC58+AC63+AC68+AC73+AC78</f>
        <v>745.75</v>
      </c>
      <c r="AD43" s="275">
        <f>AD48+AD53+AD58+AD63+AD68+AD73+AD78</f>
        <v>0</v>
      </c>
      <c r="AE43" s="220">
        <f>(AD43/AC43)*100</f>
        <v>0</v>
      </c>
      <c r="AF43" s="219">
        <f>AF48+AF53+AF58+AF63+AF68+AF73+AF78</f>
        <v>745.75</v>
      </c>
      <c r="AG43" s="275">
        <f>AG48+AG53+AG58+AG63+AG68+AG73+AG78</f>
        <v>0</v>
      </c>
      <c r="AH43" s="220">
        <f>(AG43/AF43)*100</f>
        <v>0</v>
      </c>
      <c r="AI43" s="219">
        <f>AI48+AI53+AI58+AI63+AI68+AI73+AI78</f>
        <v>1286.44</v>
      </c>
      <c r="AJ43" s="275">
        <f>AJ48+AJ53+AJ58+AJ63+AJ68+AJ73+AJ78</f>
        <v>0</v>
      </c>
      <c r="AK43" s="220">
        <f>(AJ43/AI43)*100</f>
        <v>0</v>
      </c>
      <c r="AL43" s="219">
        <f>AL48+AL53+AL58+AL63+AL68+AL73+AL78</f>
        <v>555.75</v>
      </c>
      <c r="AM43" s="275">
        <f>AM48+AM53+AM58+AM63+AM68+AM73+AM78</f>
        <v>0</v>
      </c>
      <c r="AN43" s="220">
        <f>(AM43/AL43)*100</f>
        <v>0</v>
      </c>
      <c r="AO43" s="219">
        <f>AO48+AO53+AO58+AO63+AO68+AO73+AO78</f>
        <v>1178.6099999999999</v>
      </c>
      <c r="AP43" s="275">
        <f>AP48+AP53+AP58+AP63+AP68+AP73+AP78</f>
        <v>0</v>
      </c>
      <c r="AQ43" s="220">
        <f>(AP43/AO43)*100</f>
        <v>0</v>
      </c>
      <c r="AR43" s="368"/>
    </row>
    <row r="44" spans="1:44" ht="46.5" customHeight="1" x14ac:dyDescent="0.25">
      <c r="A44" s="370"/>
      <c r="B44" s="372"/>
      <c r="C44" s="372"/>
      <c r="D44" s="168" t="s">
        <v>268</v>
      </c>
      <c r="E44" s="219"/>
      <c r="F44" s="219"/>
      <c r="G44" s="219"/>
      <c r="H44" s="219"/>
      <c r="I44" s="275"/>
      <c r="J44" s="219"/>
      <c r="K44" s="219"/>
      <c r="L44" s="275"/>
      <c r="M44" s="219"/>
      <c r="N44" s="219"/>
      <c r="O44" s="275"/>
      <c r="P44" s="219"/>
      <c r="Q44" s="219"/>
      <c r="R44" s="275"/>
      <c r="S44" s="219"/>
      <c r="T44" s="219"/>
      <c r="U44" s="275"/>
      <c r="V44" s="219"/>
      <c r="W44" s="219"/>
      <c r="X44" s="275"/>
      <c r="Y44" s="219"/>
      <c r="Z44" s="219"/>
      <c r="AA44" s="275"/>
      <c r="AB44" s="219"/>
      <c r="AC44" s="219"/>
      <c r="AD44" s="275"/>
      <c r="AE44" s="219"/>
      <c r="AF44" s="219"/>
      <c r="AG44" s="275"/>
      <c r="AH44" s="219"/>
      <c r="AI44" s="219"/>
      <c r="AJ44" s="275"/>
      <c r="AK44" s="219"/>
      <c r="AL44" s="219"/>
      <c r="AM44" s="275"/>
      <c r="AN44" s="219"/>
      <c r="AO44" s="219"/>
      <c r="AP44" s="275"/>
      <c r="AQ44" s="219"/>
      <c r="AR44" s="368"/>
    </row>
    <row r="45" spans="1:44" s="148" customFormat="1" ht="22.35" customHeight="1" x14ac:dyDescent="0.25">
      <c r="A45" s="369" t="s">
        <v>269</v>
      </c>
      <c r="B45" s="371" t="s">
        <v>318</v>
      </c>
      <c r="C45" s="371" t="s">
        <v>315</v>
      </c>
      <c r="D45" s="144" t="s">
        <v>41</v>
      </c>
      <c r="E45" s="220">
        <f>E46+E47+E48+E49</f>
        <v>600.00000000000011</v>
      </c>
      <c r="F45" s="220">
        <f>F46+F47+F48+F49</f>
        <v>249.5</v>
      </c>
      <c r="G45" s="220">
        <f>(F45/E45)*100</f>
        <v>41.583333333333329</v>
      </c>
      <c r="H45" s="220">
        <f>H46+H47+H48+H49</f>
        <v>0</v>
      </c>
      <c r="I45" s="276">
        <f>I46+I47+I48+I49</f>
        <v>0</v>
      </c>
      <c r="J45" s="220" t="e">
        <f>(I45/H45)*100</f>
        <v>#DIV/0!</v>
      </c>
      <c r="K45" s="220">
        <f>K46+K47+K48+K49</f>
        <v>50.85</v>
      </c>
      <c r="L45" s="276">
        <f>L46+L47+L48+L49</f>
        <v>37.5</v>
      </c>
      <c r="M45" s="220">
        <f>(L45/K45)*100</f>
        <v>73.746312684365776</v>
      </c>
      <c r="N45" s="220">
        <f>N46+N47+N48+N49</f>
        <v>24.15</v>
      </c>
      <c r="O45" s="276">
        <f>O46+O47+O48+O49</f>
        <v>37.5</v>
      </c>
      <c r="P45" s="220">
        <f>(O45/N45)*100</f>
        <v>155.27950310559007</v>
      </c>
      <c r="Q45" s="220">
        <f>Q46+Q47+Q48+Q49</f>
        <v>77.55</v>
      </c>
      <c r="R45" s="276">
        <f>R46+R47+R48+R49</f>
        <v>37.5</v>
      </c>
      <c r="S45" s="220">
        <f>(R45/Q45)*100</f>
        <v>48.355899419729212</v>
      </c>
      <c r="T45" s="220">
        <f>T46+T47+T48+T49</f>
        <v>50.85</v>
      </c>
      <c r="U45" s="276">
        <f>U46+U47+U48+U49</f>
        <v>37.5</v>
      </c>
      <c r="V45" s="220">
        <f>(U45/T45)*100</f>
        <v>73.746312684365776</v>
      </c>
      <c r="W45" s="220">
        <f>W46+W47+W48+W49</f>
        <v>46.1</v>
      </c>
      <c r="X45" s="276">
        <f>X46+X47+X48+X49</f>
        <v>99.5</v>
      </c>
      <c r="Y45" s="220">
        <f>(X45/W45)*100</f>
        <v>215.83514099783079</v>
      </c>
      <c r="Z45" s="220">
        <f>Z46+Z47+Z48+Z49</f>
        <v>50.85</v>
      </c>
      <c r="AA45" s="276">
        <f t="shared" ref="AA45" si="6">AA46+AA47+AA48+AA49</f>
        <v>0</v>
      </c>
      <c r="AB45" s="220">
        <f>(AA45/Z45)*100</f>
        <v>0</v>
      </c>
      <c r="AC45" s="220">
        <f>AC46+AC47+AC48+AC49</f>
        <v>50.85</v>
      </c>
      <c r="AD45" s="276">
        <f t="shared" ref="AD45" si="7">AD46+AD47+AD48+AD49</f>
        <v>0</v>
      </c>
      <c r="AE45" s="220">
        <f>(AD45/AC45)*100</f>
        <v>0</v>
      </c>
      <c r="AF45" s="220">
        <f>AF46+AF47+AF48+AF49</f>
        <v>50.85</v>
      </c>
      <c r="AG45" s="276">
        <f t="shared" ref="AG45" si="8">AG46+AG47+AG48+AG49</f>
        <v>0</v>
      </c>
      <c r="AH45" s="220">
        <f>(AG45/AF45)*100</f>
        <v>0</v>
      </c>
      <c r="AI45" s="220">
        <f>AI46+AI47+AI48+AI49</f>
        <v>50.85</v>
      </c>
      <c r="AJ45" s="276">
        <f t="shared" ref="AJ45" si="9">AJ46+AJ47+AJ48+AJ49</f>
        <v>0</v>
      </c>
      <c r="AK45" s="220">
        <f>(AJ45/AI45)*100</f>
        <v>0</v>
      </c>
      <c r="AL45" s="220">
        <f>AL46+AL47+AL48+AL49</f>
        <v>50.85</v>
      </c>
      <c r="AM45" s="276">
        <f t="shared" ref="AM45" si="10">AM46+AM47+AM48+AM49</f>
        <v>0</v>
      </c>
      <c r="AN45" s="220">
        <f>(AM45/AL45)*100</f>
        <v>0</v>
      </c>
      <c r="AO45" s="220">
        <f>AO46+AO47+AO48+AO49</f>
        <v>96.25</v>
      </c>
      <c r="AP45" s="276">
        <f t="shared" ref="AP45" si="11">AP46+AP47+AP48+AP49</f>
        <v>0</v>
      </c>
      <c r="AQ45" s="220">
        <f>(AP45/AO45)*100</f>
        <v>0</v>
      </c>
      <c r="AR45" s="367"/>
    </row>
    <row r="46" spans="1:44" ht="31.5" x14ac:dyDescent="0.25">
      <c r="A46" s="370"/>
      <c r="B46" s="372"/>
      <c r="C46" s="372"/>
      <c r="D46" s="166" t="s">
        <v>37</v>
      </c>
      <c r="E46" s="219"/>
      <c r="F46" s="219"/>
      <c r="G46" s="219"/>
      <c r="H46" s="219"/>
      <c r="I46" s="275"/>
      <c r="J46" s="219"/>
      <c r="K46" s="219"/>
      <c r="L46" s="275"/>
      <c r="M46" s="219"/>
      <c r="N46" s="219"/>
      <c r="O46" s="275"/>
      <c r="P46" s="219"/>
      <c r="Q46" s="219"/>
      <c r="R46" s="275"/>
      <c r="S46" s="219"/>
      <c r="T46" s="219"/>
      <c r="U46" s="275"/>
      <c r="V46" s="219"/>
      <c r="W46" s="219"/>
      <c r="X46" s="275"/>
      <c r="Y46" s="219"/>
      <c r="Z46" s="219"/>
      <c r="AA46" s="275"/>
      <c r="AB46" s="219"/>
      <c r="AC46" s="219"/>
      <c r="AD46" s="275"/>
      <c r="AE46" s="219"/>
      <c r="AF46" s="219"/>
      <c r="AG46" s="275"/>
      <c r="AH46" s="219"/>
      <c r="AI46" s="219"/>
      <c r="AJ46" s="275"/>
      <c r="AK46" s="219"/>
      <c r="AL46" s="219"/>
      <c r="AM46" s="275"/>
      <c r="AN46" s="219"/>
      <c r="AO46" s="219"/>
      <c r="AP46" s="275"/>
      <c r="AQ46" s="219"/>
      <c r="AR46" s="368"/>
    </row>
    <row r="47" spans="1:44" ht="31.35" customHeight="1" x14ac:dyDescent="0.25">
      <c r="A47" s="370"/>
      <c r="B47" s="372"/>
      <c r="C47" s="372"/>
      <c r="D47" s="166" t="s">
        <v>2</v>
      </c>
      <c r="E47" s="219"/>
      <c r="F47" s="219"/>
      <c r="G47" s="219"/>
      <c r="H47" s="219"/>
      <c r="I47" s="275"/>
      <c r="J47" s="219"/>
      <c r="K47" s="219"/>
      <c r="L47" s="275"/>
      <c r="M47" s="219"/>
      <c r="N47" s="219"/>
      <c r="O47" s="275"/>
      <c r="P47" s="219"/>
      <c r="Q47" s="219"/>
      <c r="R47" s="275"/>
      <c r="S47" s="219"/>
      <c r="T47" s="219"/>
      <c r="U47" s="275"/>
      <c r="V47" s="219"/>
      <c r="W47" s="219"/>
      <c r="X47" s="275"/>
      <c r="Y47" s="219"/>
      <c r="Z47" s="219"/>
      <c r="AA47" s="275"/>
      <c r="AB47" s="219"/>
      <c r="AC47" s="219"/>
      <c r="AD47" s="275"/>
      <c r="AE47" s="219"/>
      <c r="AF47" s="219"/>
      <c r="AG47" s="275"/>
      <c r="AH47" s="219"/>
      <c r="AI47" s="219"/>
      <c r="AJ47" s="275"/>
      <c r="AK47" s="219"/>
      <c r="AL47" s="219"/>
      <c r="AM47" s="275"/>
      <c r="AN47" s="219"/>
      <c r="AO47" s="219"/>
      <c r="AP47" s="275"/>
      <c r="AQ47" s="219"/>
      <c r="AR47" s="368"/>
    </row>
    <row r="48" spans="1:44" ht="21.75" customHeight="1" x14ac:dyDescent="0.25">
      <c r="A48" s="370"/>
      <c r="B48" s="372"/>
      <c r="C48" s="372"/>
      <c r="D48" s="246" t="s">
        <v>43</v>
      </c>
      <c r="E48" s="219">
        <f>H48+K48+N48+Q48+T48+W48+Z48+AC48+AF48+AI48+AL48+AO48</f>
        <v>600.00000000000011</v>
      </c>
      <c r="F48" s="219">
        <f>I48+L48+O48+R48+U48+X48+AA48+AD48+AG48+AJ48+AM48+AP48</f>
        <v>249.5</v>
      </c>
      <c r="G48" s="220">
        <f>(F48/E48)*100</f>
        <v>41.583333333333329</v>
      </c>
      <c r="H48" s="219">
        <v>0</v>
      </c>
      <c r="I48" s="275">
        <v>0</v>
      </c>
      <c r="J48" s="220" t="e">
        <f>(I48/H48)*100</f>
        <v>#DIV/0!</v>
      </c>
      <c r="K48" s="219">
        <v>50.85</v>
      </c>
      <c r="L48" s="275">
        <v>37.5</v>
      </c>
      <c r="M48" s="220">
        <f>(L48/K48)*100</f>
        <v>73.746312684365776</v>
      </c>
      <c r="N48" s="219">
        <v>24.15</v>
      </c>
      <c r="O48" s="275">
        <v>37.5</v>
      </c>
      <c r="P48" s="220">
        <f>(O48/N48)*100</f>
        <v>155.27950310559007</v>
      </c>
      <c r="Q48" s="219">
        <v>77.55</v>
      </c>
      <c r="R48" s="275">
        <v>37.5</v>
      </c>
      <c r="S48" s="220">
        <f>(R48/Q48)*100</f>
        <v>48.355899419729212</v>
      </c>
      <c r="T48" s="219">
        <v>50.85</v>
      </c>
      <c r="U48" s="275">
        <v>37.5</v>
      </c>
      <c r="V48" s="220">
        <f>(U48/T48)*100</f>
        <v>73.746312684365776</v>
      </c>
      <c r="W48" s="219">
        <f>50.85-4.75</f>
        <v>46.1</v>
      </c>
      <c r="X48" s="275">
        <v>99.5</v>
      </c>
      <c r="Y48" s="220">
        <f>(X48/W48)*100</f>
        <v>215.83514099783079</v>
      </c>
      <c r="Z48" s="219">
        <v>50.85</v>
      </c>
      <c r="AA48" s="275"/>
      <c r="AB48" s="220">
        <f>(AA48/Z48)*100</f>
        <v>0</v>
      </c>
      <c r="AC48" s="219">
        <v>50.85</v>
      </c>
      <c r="AD48" s="275"/>
      <c r="AE48" s="220">
        <f>(AD48/AC48)*100</f>
        <v>0</v>
      </c>
      <c r="AF48" s="219">
        <v>50.85</v>
      </c>
      <c r="AG48" s="275"/>
      <c r="AH48" s="220">
        <f>(AG48/AF48)*100</f>
        <v>0</v>
      </c>
      <c r="AI48" s="219">
        <v>50.85</v>
      </c>
      <c r="AJ48" s="275"/>
      <c r="AK48" s="220">
        <f>(AJ48/AI48)*100</f>
        <v>0</v>
      </c>
      <c r="AL48" s="219">
        <v>50.85</v>
      </c>
      <c r="AM48" s="275"/>
      <c r="AN48" s="220">
        <f>(AM48/AL48)*100</f>
        <v>0</v>
      </c>
      <c r="AO48" s="219">
        <f>91.5+4.75</f>
        <v>96.25</v>
      </c>
      <c r="AP48" s="275"/>
      <c r="AQ48" s="220">
        <f>(AP48/AO48)*100</f>
        <v>0</v>
      </c>
      <c r="AR48" s="368"/>
    </row>
    <row r="49" spans="1:44" ht="66" customHeight="1" x14ac:dyDescent="0.25">
      <c r="A49" s="370"/>
      <c r="B49" s="372"/>
      <c r="C49" s="372"/>
      <c r="D49" s="168" t="s">
        <v>268</v>
      </c>
      <c r="E49" s="219"/>
      <c r="F49" s="219"/>
      <c r="G49" s="219"/>
      <c r="H49" s="219"/>
      <c r="I49" s="275"/>
      <c r="J49" s="219"/>
      <c r="K49" s="219"/>
      <c r="L49" s="275"/>
      <c r="M49" s="219"/>
      <c r="N49" s="219"/>
      <c r="O49" s="275"/>
      <c r="P49" s="219"/>
      <c r="Q49" s="219"/>
      <c r="R49" s="275"/>
      <c r="S49" s="219"/>
      <c r="T49" s="219"/>
      <c r="U49" s="275"/>
      <c r="V49" s="219"/>
      <c r="W49" s="219"/>
      <c r="X49" s="275"/>
      <c r="Y49" s="219"/>
      <c r="Z49" s="219"/>
      <c r="AA49" s="275"/>
      <c r="AB49" s="219"/>
      <c r="AC49" s="219"/>
      <c r="AD49" s="275"/>
      <c r="AE49" s="219"/>
      <c r="AF49" s="219"/>
      <c r="AG49" s="275"/>
      <c r="AH49" s="219"/>
      <c r="AI49" s="219"/>
      <c r="AJ49" s="275"/>
      <c r="AK49" s="219"/>
      <c r="AL49" s="219"/>
      <c r="AM49" s="275"/>
      <c r="AN49" s="219"/>
      <c r="AO49" s="219"/>
      <c r="AP49" s="275"/>
      <c r="AQ49" s="219"/>
      <c r="AR49" s="368"/>
    </row>
    <row r="50" spans="1:44" s="148" customFormat="1" ht="22.35" customHeight="1" x14ac:dyDescent="0.25">
      <c r="A50" s="365" t="s">
        <v>319</v>
      </c>
      <c r="B50" s="366" t="s">
        <v>320</v>
      </c>
      <c r="C50" s="366" t="s">
        <v>315</v>
      </c>
      <c r="D50" s="144" t="s">
        <v>41</v>
      </c>
      <c r="E50" s="220">
        <f>E51+E52+E53+E54</f>
        <v>400</v>
      </c>
      <c r="F50" s="220">
        <f>F51+F52+F53+F54</f>
        <v>0</v>
      </c>
      <c r="G50" s="220">
        <f>(F50/E50)*100</f>
        <v>0</v>
      </c>
      <c r="H50" s="220">
        <f>H51+H52+H53+H54</f>
        <v>0</v>
      </c>
      <c r="I50" s="276">
        <f>I51+I52+I53+I54</f>
        <v>0</v>
      </c>
      <c r="J50" s="220" t="e">
        <f>(I50/H50)*100</f>
        <v>#DIV/0!</v>
      </c>
      <c r="K50" s="220">
        <f>K51+K52+K53+K54</f>
        <v>0</v>
      </c>
      <c r="L50" s="276">
        <f>L51+L52+L53+L54</f>
        <v>0</v>
      </c>
      <c r="M50" s="220" t="e">
        <f>(L50/K50)*100</f>
        <v>#DIV/0!</v>
      </c>
      <c r="N50" s="220">
        <f>N51+N52+N53+N54</f>
        <v>0</v>
      </c>
      <c r="O50" s="276">
        <f>O51+O52+O53+O54</f>
        <v>0</v>
      </c>
      <c r="P50" s="220" t="e">
        <f>(O50/N50)*100</f>
        <v>#DIV/0!</v>
      </c>
      <c r="Q50" s="220">
        <f>Q51+Q52+Q53+Q54</f>
        <v>80</v>
      </c>
      <c r="R50" s="276">
        <f>R51+R52+R53+R54</f>
        <v>0</v>
      </c>
      <c r="S50" s="220">
        <f>(R50/Q50)*100</f>
        <v>0</v>
      </c>
      <c r="T50" s="220">
        <f>T51+T52+T53+T54</f>
        <v>40</v>
      </c>
      <c r="U50" s="276">
        <f>U51+U52+U53+U54</f>
        <v>0</v>
      </c>
      <c r="V50" s="220">
        <f>(U50/T50)*100</f>
        <v>0</v>
      </c>
      <c r="W50" s="220">
        <f>W51+W52+W53+W54</f>
        <v>-120</v>
      </c>
      <c r="X50" s="276">
        <f>X51+X52+X53+X54</f>
        <v>0</v>
      </c>
      <c r="Y50" s="220">
        <f>(X50/W50)*100</f>
        <v>0</v>
      </c>
      <c r="Z50" s="220">
        <f>Z51+Z52+Z53+Z54</f>
        <v>0</v>
      </c>
      <c r="AA50" s="276">
        <f t="shared" ref="AA50" si="12">AA51+AA52+AA53+AA54</f>
        <v>0</v>
      </c>
      <c r="AB50" s="220" t="e">
        <f>(AA50/Z50)*100</f>
        <v>#DIV/0!</v>
      </c>
      <c r="AC50" s="220">
        <f>AC51+AC52+AC53+AC54</f>
        <v>0</v>
      </c>
      <c r="AD50" s="276">
        <f t="shared" ref="AD50" si="13">AD51+AD52+AD53+AD54</f>
        <v>0</v>
      </c>
      <c r="AE50" s="220" t="e">
        <f>(AD50/AC50)*100</f>
        <v>#DIV/0!</v>
      </c>
      <c r="AF50" s="220">
        <f>AF51+AF52+AF53+AF54</f>
        <v>0</v>
      </c>
      <c r="AG50" s="276">
        <f t="shared" ref="AG50" si="14">AG51+AG52+AG53+AG54</f>
        <v>0</v>
      </c>
      <c r="AH50" s="220" t="e">
        <f>(AG50/AF50)*100</f>
        <v>#DIV/0!</v>
      </c>
      <c r="AI50" s="220">
        <f>AI51+AI52+AI53+AI54</f>
        <v>400</v>
      </c>
      <c r="AJ50" s="276">
        <f t="shared" ref="AJ50" si="15">AJ51+AJ52+AJ53+AJ54</f>
        <v>0</v>
      </c>
      <c r="AK50" s="220">
        <f>(AJ50/AI50)*100</f>
        <v>0</v>
      </c>
      <c r="AL50" s="220">
        <f>AL51+AL52+AL53+AL54</f>
        <v>0</v>
      </c>
      <c r="AM50" s="276">
        <f t="shared" ref="AM50" si="16">AM51+AM52+AM53+AM54</f>
        <v>0</v>
      </c>
      <c r="AN50" s="220" t="e">
        <f>(AM50/AL50)*100</f>
        <v>#DIV/0!</v>
      </c>
      <c r="AO50" s="220">
        <f>AO51+AO52+AO53+AO54</f>
        <v>0</v>
      </c>
      <c r="AP50" s="276">
        <f t="shared" ref="AP50" si="17">AP51+AP52+AP53+AP54</f>
        <v>0</v>
      </c>
      <c r="AQ50" s="220" t="e">
        <f>(AP50/AO50)*100</f>
        <v>#DIV/0!</v>
      </c>
      <c r="AR50" s="367"/>
    </row>
    <row r="51" spans="1:44" ht="31.5" x14ac:dyDescent="0.25">
      <c r="A51" s="365"/>
      <c r="B51" s="366"/>
      <c r="C51" s="366"/>
      <c r="D51" s="166" t="s">
        <v>37</v>
      </c>
      <c r="E51" s="219"/>
      <c r="F51" s="219"/>
      <c r="G51" s="219"/>
      <c r="H51" s="219"/>
      <c r="I51" s="275"/>
      <c r="J51" s="219"/>
      <c r="K51" s="219"/>
      <c r="L51" s="275"/>
      <c r="M51" s="219"/>
      <c r="N51" s="219"/>
      <c r="O51" s="275"/>
      <c r="P51" s="219"/>
      <c r="Q51" s="219"/>
      <c r="R51" s="275"/>
      <c r="S51" s="219"/>
      <c r="T51" s="219"/>
      <c r="U51" s="275"/>
      <c r="V51" s="219"/>
      <c r="W51" s="219"/>
      <c r="X51" s="275"/>
      <c r="Y51" s="219"/>
      <c r="Z51" s="219"/>
      <c r="AA51" s="275"/>
      <c r="AB51" s="219"/>
      <c r="AC51" s="219"/>
      <c r="AD51" s="275"/>
      <c r="AE51" s="219"/>
      <c r="AF51" s="219"/>
      <c r="AG51" s="275"/>
      <c r="AH51" s="219"/>
      <c r="AI51" s="219"/>
      <c r="AJ51" s="275"/>
      <c r="AK51" s="219"/>
      <c r="AL51" s="219"/>
      <c r="AM51" s="275"/>
      <c r="AN51" s="219"/>
      <c r="AO51" s="219"/>
      <c r="AP51" s="275"/>
      <c r="AQ51" s="219"/>
      <c r="AR51" s="368"/>
    </row>
    <row r="52" spans="1:44" ht="31.35" customHeight="1" x14ac:dyDescent="0.25">
      <c r="A52" s="365"/>
      <c r="B52" s="366"/>
      <c r="C52" s="366"/>
      <c r="D52" s="166" t="s">
        <v>2</v>
      </c>
      <c r="E52" s="219"/>
      <c r="F52" s="219"/>
      <c r="G52" s="219"/>
      <c r="H52" s="219"/>
      <c r="I52" s="275"/>
      <c r="J52" s="219"/>
      <c r="K52" s="219"/>
      <c r="L52" s="275"/>
      <c r="M52" s="219"/>
      <c r="N52" s="219"/>
      <c r="O52" s="275"/>
      <c r="P52" s="219"/>
      <c r="Q52" s="219"/>
      <c r="R52" s="275"/>
      <c r="S52" s="219"/>
      <c r="T52" s="219"/>
      <c r="U52" s="275"/>
      <c r="V52" s="219"/>
      <c r="W52" s="219"/>
      <c r="X52" s="275"/>
      <c r="Y52" s="219"/>
      <c r="Z52" s="219"/>
      <c r="AA52" s="275"/>
      <c r="AB52" s="219"/>
      <c r="AC52" s="219"/>
      <c r="AD52" s="275"/>
      <c r="AE52" s="219"/>
      <c r="AF52" s="219"/>
      <c r="AG52" s="275"/>
      <c r="AH52" s="219"/>
      <c r="AI52" s="219"/>
      <c r="AJ52" s="275"/>
      <c r="AK52" s="219"/>
      <c r="AL52" s="219"/>
      <c r="AM52" s="275"/>
      <c r="AN52" s="219"/>
      <c r="AO52" s="219"/>
      <c r="AP52" s="275"/>
      <c r="AQ52" s="219"/>
      <c r="AR52" s="368"/>
    </row>
    <row r="53" spans="1:44" ht="21.75" customHeight="1" x14ac:dyDescent="0.25">
      <c r="A53" s="365"/>
      <c r="B53" s="366"/>
      <c r="C53" s="366"/>
      <c r="D53" s="166" t="s">
        <v>43</v>
      </c>
      <c r="E53" s="219">
        <f>H53+K53+N53+Q53+T53+W53+Z53+AC53+AF53+AI53+AL53+AO53</f>
        <v>400</v>
      </c>
      <c r="F53" s="219">
        <f>I53+L53+O53+R53+U53+X53+AA53+AD53+AG53+AJ53+AM53+AP53</f>
        <v>0</v>
      </c>
      <c r="G53" s="220">
        <f>(F53/E53)*100</f>
        <v>0</v>
      </c>
      <c r="H53" s="219">
        <v>0</v>
      </c>
      <c r="I53" s="275">
        <v>0</v>
      </c>
      <c r="J53" s="220" t="e">
        <f>(I53/H53)*100</f>
        <v>#DIV/0!</v>
      </c>
      <c r="K53" s="219">
        <v>0</v>
      </c>
      <c r="L53" s="275">
        <v>0</v>
      </c>
      <c r="M53" s="220" t="e">
        <f>(L53/K53)*100</f>
        <v>#DIV/0!</v>
      </c>
      <c r="N53" s="219">
        <v>0</v>
      </c>
      <c r="O53" s="275">
        <v>0</v>
      </c>
      <c r="P53" s="220" t="e">
        <f>(O53/N53)*100</f>
        <v>#DIV/0!</v>
      </c>
      <c r="Q53" s="219">
        <v>80</v>
      </c>
      <c r="R53" s="275">
        <v>0</v>
      </c>
      <c r="S53" s="220">
        <f>(R53/Q53)*100</f>
        <v>0</v>
      </c>
      <c r="T53" s="219">
        <v>40</v>
      </c>
      <c r="U53" s="275">
        <v>0</v>
      </c>
      <c r="V53" s="220">
        <f>(U53/T53)*100</f>
        <v>0</v>
      </c>
      <c r="W53" s="219">
        <v>-120</v>
      </c>
      <c r="X53" s="275">
        <v>0</v>
      </c>
      <c r="Y53" s="220">
        <f>(X53/W53)*100</f>
        <v>0</v>
      </c>
      <c r="Z53" s="219">
        <v>0</v>
      </c>
      <c r="AA53" s="275"/>
      <c r="AB53" s="220" t="e">
        <f>(AA53/Z53)*100</f>
        <v>#DIV/0!</v>
      </c>
      <c r="AC53" s="219">
        <v>0</v>
      </c>
      <c r="AD53" s="275"/>
      <c r="AE53" s="220" t="e">
        <f>(AD53/AC53)*100</f>
        <v>#DIV/0!</v>
      </c>
      <c r="AF53" s="219">
        <v>0</v>
      </c>
      <c r="AG53" s="275"/>
      <c r="AH53" s="220" t="e">
        <f>(AG53/AF53)*100</f>
        <v>#DIV/0!</v>
      </c>
      <c r="AI53" s="219">
        <v>400</v>
      </c>
      <c r="AJ53" s="275"/>
      <c r="AK53" s="220">
        <f>(AJ53/AI53)*100</f>
        <v>0</v>
      </c>
      <c r="AL53" s="219">
        <v>0</v>
      </c>
      <c r="AM53" s="275"/>
      <c r="AN53" s="220" t="e">
        <f>(AM53/AL53)*100</f>
        <v>#DIV/0!</v>
      </c>
      <c r="AO53" s="219">
        <v>0</v>
      </c>
      <c r="AP53" s="275"/>
      <c r="AQ53" s="220" t="e">
        <f>(AP53/AO53)*100</f>
        <v>#DIV/0!</v>
      </c>
      <c r="AR53" s="368"/>
    </row>
    <row r="54" spans="1:44" ht="66" customHeight="1" x14ac:dyDescent="0.25">
      <c r="A54" s="365"/>
      <c r="B54" s="366"/>
      <c r="C54" s="366"/>
      <c r="D54" s="247" t="s">
        <v>268</v>
      </c>
      <c r="E54" s="219"/>
      <c r="F54" s="219"/>
      <c r="G54" s="219"/>
      <c r="H54" s="219"/>
      <c r="I54" s="275"/>
      <c r="J54" s="219"/>
      <c r="K54" s="219"/>
      <c r="L54" s="275"/>
      <c r="M54" s="219"/>
      <c r="N54" s="219"/>
      <c r="O54" s="275"/>
      <c r="P54" s="219"/>
      <c r="Q54" s="219"/>
      <c r="R54" s="275"/>
      <c r="S54" s="219"/>
      <c r="T54" s="219"/>
      <c r="U54" s="275"/>
      <c r="V54" s="219"/>
      <c r="W54" s="219"/>
      <c r="X54" s="275"/>
      <c r="Y54" s="219"/>
      <c r="Z54" s="219"/>
      <c r="AA54" s="275"/>
      <c r="AB54" s="219"/>
      <c r="AC54" s="219"/>
      <c r="AD54" s="275"/>
      <c r="AE54" s="219"/>
      <c r="AF54" s="219"/>
      <c r="AG54" s="275"/>
      <c r="AH54" s="219"/>
      <c r="AI54" s="219"/>
      <c r="AJ54" s="275"/>
      <c r="AK54" s="219"/>
      <c r="AL54" s="219"/>
      <c r="AM54" s="275"/>
      <c r="AN54" s="219"/>
      <c r="AO54" s="219"/>
      <c r="AP54" s="275"/>
      <c r="AQ54" s="219"/>
      <c r="AR54" s="368"/>
    </row>
    <row r="55" spans="1:44" s="148" customFormat="1" ht="22.35" customHeight="1" x14ac:dyDescent="0.25">
      <c r="A55" s="365" t="s">
        <v>321</v>
      </c>
      <c r="B55" s="366" t="s">
        <v>322</v>
      </c>
      <c r="C55" s="366" t="s">
        <v>315</v>
      </c>
      <c r="D55" s="144" t="s">
        <v>41</v>
      </c>
      <c r="E55" s="220">
        <f>E56+E57+E58+E59</f>
        <v>273</v>
      </c>
      <c r="F55" s="220">
        <f>F56+F57+F58+F59</f>
        <v>0</v>
      </c>
      <c r="G55" s="220">
        <f>(F55/E55)*100</f>
        <v>0</v>
      </c>
      <c r="H55" s="220">
        <f>H56+H57+H58+H59</f>
        <v>0</v>
      </c>
      <c r="I55" s="276">
        <f>I56+I57+I58+I59</f>
        <v>0</v>
      </c>
      <c r="J55" s="220" t="e">
        <f>(I55/H55)*100</f>
        <v>#DIV/0!</v>
      </c>
      <c r="K55" s="220">
        <f>K56+K57+K58+K59</f>
        <v>0</v>
      </c>
      <c r="L55" s="276">
        <f>L56+L57+L58+L59</f>
        <v>0</v>
      </c>
      <c r="M55" s="220" t="e">
        <f>(L55/K55)*100</f>
        <v>#DIV/0!</v>
      </c>
      <c r="N55" s="220">
        <f>N56+N57+N58+N59</f>
        <v>0</v>
      </c>
      <c r="O55" s="276">
        <f>O56+O57+O58+O59</f>
        <v>0</v>
      </c>
      <c r="P55" s="220" t="e">
        <f>(O55/N55)*100</f>
        <v>#DIV/0!</v>
      </c>
      <c r="Q55" s="220">
        <f>Q56+Q57+Q58+Q59</f>
        <v>100</v>
      </c>
      <c r="R55" s="276">
        <f>R56+R57+R58+R59</f>
        <v>0</v>
      </c>
      <c r="S55" s="220">
        <f>(R55/Q55)*100</f>
        <v>0</v>
      </c>
      <c r="T55" s="220">
        <f>T56+T57+T58+T59</f>
        <v>0</v>
      </c>
      <c r="U55" s="276">
        <f>U56+U57+U58+U59</f>
        <v>0</v>
      </c>
      <c r="V55" s="220" t="e">
        <f>(U55/T55)*100</f>
        <v>#DIV/0!</v>
      </c>
      <c r="W55" s="220">
        <f>W56+W57+W58+W59</f>
        <v>-100</v>
      </c>
      <c r="X55" s="276">
        <f>X56+X57+X58+X59</f>
        <v>0</v>
      </c>
      <c r="Y55" s="220">
        <f>(X55/W55)*100</f>
        <v>0</v>
      </c>
      <c r="Z55" s="220">
        <f>Z56+Z57+Z58+Z59</f>
        <v>0</v>
      </c>
      <c r="AA55" s="276">
        <f t="shared" ref="AA55" si="18">AA56+AA57+AA58+AA59</f>
        <v>0</v>
      </c>
      <c r="AB55" s="220" t="e">
        <f>(AA55/Z55)*100</f>
        <v>#DIV/0!</v>
      </c>
      <c r="AC55" s="220">
        <f>AC56+AC57+AC58+AC59</f>
        <v>0</v>
      </c>
      <c r="AD55" s="276">
        <f t="shared" ref="AD55" si="19">AD56+AD57+AD58+AD59</f>
        <v>0</v>
      </c>
      <c r="AE55" s="220" t="e">
        <f>(AD55/AC55)*100</f>
        <v>#DIV/0!</v>
      </c>
      <c r="AF55" s="220">
        <f>AF56+AF57+AF58+AF59</f>
        <v>0</v>
      </c>
      <c r="AG55" s="276">
        <f t="shared" ref="AG55" si="20">AG56+AG57+AG58+AG59</f>
        <v>0</v>
      </c>
      <c r="AH55" s="220" t="e">
        <f>(AG55/AF55)*100</f>
        <v>#DIV/0!</v>
      </c>
      <c r="AI55" s="220">
        <f>AI56+AI57+AI58+AI59</f>
        <v>273</v>
      </c>
      <c r="AJ55" s="276">
        <f t="shared" ref="AJ55" si="21">AJ56+AJ57+AJ58+AJ59</f>
        <v>0</v>
      </c>
      <c r="AK55" s="220">
        <f>(AJ55/AI55)*100</f>
        <v>0</v>
      </c>
      <c r="AL55" s="220">
        <f>AL56+AL57+AL58+AL59</f>
        <v>0</v>
      </c>
      <c r="AM55" s="276">
        <f t="shared" ref="AM55" si="22">AM56+AM57+AM58+AM59</f>
        <v>0</v>
      </c>
      <c r="AN55" s="220" t="e">
        <f>(AM55/AL55)*100</f>
        <v>#DIV/0!</v>
      </c>
      <c r="AO55" s="220">
        <f>AO56+AO57+AO58+AO59</f>
        <v>0</v>
      </c>
      <c r="AP55" s="276">
        <f t="shared" ref="AP55" si="23">AP56+AP57+AP58+AP59</f>
        <v>0</v>
      </c>
      <c r="AQ55" s="220" t="e">
        <f>(AP55/AO55)*100</f>
        <v>#DIV/0!</v>
      </c>
      <c r="AR55" s="367"/>
    </row>
    <row r="56" spans="1:44" ht="31.5" x14ac:dyDescent="0.25">
      <c r="A56" s="365"/>
      <c r="B56" s="366"/>
      <c r="C56" s="366"/>
      <c r="D56" s="166" t="s">
        <v>37</v>
      </c>
      <c r="E56" s="219"/>
      <c r="F56" s="219"/>
      <c r="G56" s="219"/>
      <c r="H56" s="219"/>
      <c r="I56" s="275"/>
      <c r="J56" s="219"/>
      <c r="K56" s="219"/>
      <c r="L56" s="275"/>
      <c r="M56" s="219"/>
      <c r="N56" s="219"/>
      <c r="O56" s="275"/>
      <c r="P56" s="219"/>
      <c r="Q56" s="219"/>
      <c r="R56" s="275"/>
      <c r="S56" s="219"/>
      <c r="T56" s="219"/>
      <c r="U56" s="275"/>
      <c r="V56" s="219"/>
      <c r="W56" s="219"/>
      <c r="X56" s="275"/>
      <c r="Y56" s="219"/>
      <c r="Z56" s="219"/>
      <c r="AA56" s="275"/>
      <c r="AB56" s="219"/>
      <c r="AC56" s="219"/>
      <c r="AD56" s="275"/>
      <c r="AE56" s="219"/>
      <c r="AF56" s="219"/>
      <c r="AG56" s="275"/>
      <c r="AH56" s="219"/>
      <c r="AI56" s="219"/>
      <c r="AJ56" s="275"/>
      <c r="AK56" s="219"/>
      <c r="AL56" s="219"/>
      <c r="AM56" s="275"/>
      <c r="AN56" s="219"/>
      <c r="AO56" s="219"/>
      <c r="AP56" s="275"/>
      <c r="AQ56" s="219"/>
      <c r="AR56" s="368"/>
    </row>
    <row r="57" spans="1:44" ht="31.35" customHeight="1" x14ac:dyDescent="0.25">
      <c r="A57" s="365"/>
      <c r="B57" s="366"/>
      <c r="C57" s="366"/>
      <c r="D57" s="166" t="s">
        <v>2</v>
      </c>
      <c r="E57" s="219"/>
      <c r="F57" s="219"/>
      <c r="G57" s="219"/>
      <c r="H57" s="219"/>
      <c r="I57" s="275"/>
      <c r="J57" s="219"/>
      <c r="K57" s="219"/>
      <c r="L57" s="275"/>
      <c r="M57" s="219"/>
      <c r="N57" s="219"/>
      <c r="O57" s="275"/>
      <c r="P57" s="219"/>
      <c r="Q57" s="219"/>
      <c r="R57" s="275"/>
      <c r="S57" s="219"/>
      <c r="T57" s="219"/>
      <c r="U57" s="275"/>
      <c r="V57" s="219"/>
      <c r="W57" s="219"/>
      <c r="X57" s="275"/>
      <c r="Y57" s="219"/>
      <c r="Z57" s="219"/>
      <c r="AA57" s="275"/>
      <c r="AB57" s="219"/>
      <c r="AC57" s="219"/>
      <c r="AD57" s="275"/>
      <c r="AE57" s="219"/>
      <c r="AF57" s="219"/>
      <c r="AG57" s="275"/>
      <c r="AH57" s="219"/>
      <c r="AI57" s="219"/>
      <c r="AJ57" s="275"/>
      <c r="AK57" s="219"/>
      <c r="AL57" s="219"/>
      <c r="AM57" s="275"/>
      <c r="AN57" s="219"/>
      <c r="AO57" s="219"/>
      <c r="AP57" s="275"/>
      <c r="AQ57" s="219"/>
      <c r="AR57" s="368"/>
    </row>
    <row r="58" spans="1:44" ht="21.75" customHeight="1" x14ac:dyDescent="0.25">
      <c r="A58" s="365"/>
      <c r="B58" s="366"/>
      <c r="C58" s="366"/>
      <c r="D58" s="166" t="s">
        <v>43</v>
      </c>
      <c r="E58" s="219">
        <f>H58+K58+N58+Q58+T58+W58+Z58+AC58+AF58+AI58+AL58+AO58</f>
        <v>273</v>
      </c>
      <c r="F58" s="219">
        <f>I58+L58+O58+R58+U58+X58+AA58+AD58+AG58+AJ58+AM58+AP58</f>
        <v>0</v>
      </c>
      <c r="G58" s="220">
        <f>(F58/E58)*100</f>
        <v>0</v>
      </c>
      <c r="H58" s="219">
        <v>0</v>
      </c>
      <c r="I58" s="275">
        <v>0</v>
      </c>
      <c r="J58" s="220" t="e">
        <f>(I58/H58)*100</f>
        <v>#DIV/0!</v>
      </c>
      <c r="K58" s="219">
        <v>0</v>
      </c>
      <c r="L58" s="275">
        <v>0</v>
      </c>
      <c r="M58" s="220" t="e">
        <f>(L58/K58)*100</f>
        <v>#DIV/0!</v>
      </c>
      <c r="N58" s="219">
        <v>0</v>
      </c>
      <c r="O58" s="275">
        <v>0</v>
      </c>
      <c r="P58" s="220" t="e">
        <f>(O58/N58)*100</f>
        <v>#DIV/0!</v>
      </c>
      <c r="Q58" s="219">
        <v>100</v>
      </c>
      <c r="R58" s="275">
        <v>0</v>
      </c>
      <c r="S58" s="220">
        <f>(R58/Q58)*100</f>
        <v>0</v>
      </c>
      <c r="T58" s="219">
        <v>0</v>
      </c>
      <c r="U58" s="275">
        <v>0</v>
      </c>
      <c r="V58" s="220" t="e">
        <f>(U58/T58)*100</f>
        <v>#DIV/0!</v>
      </c>
      <c r="W58" s="219">
        <v>-100</v>
      </c>
      <c r="X58" s="275">
        <v>0</v>
      </c>
      <c r="Y58" s="220">
        <f>(X58/W58)*100</f>
        <v>0</v>
      </c>
      <c r="Z58" s="219">
        <v>0</v>
      </c>
      <c r="AA58" s="275"/>
      <c r="AB58" s="220" t="e">
        <f>(AA58/Z58)*100</f>
        <v>#DIV/0!</v>
      </c>
      <c r="AC58" s="219">
        <v>0</v>
      </c>
      <c r="AD58" s="275"/>
      <c r="AE58" s="220" t="e">
        <f>(AD58/AC58)*100</f>
        <v>#DIV/0!</v>
      </c>
      <c r="AF58" s="219">
        <v>0</v>
      </c>
      <c r="AG58" s="275"/>
      <c r="AH58" s="220" t="e">
        <f>(AG58/AF58)*100</f>
        <v>#DIV/0!</v>
      </c>
      <c r="AI58" s="219">
        <v>273</v>
      </c>
      <c r="AJ58" s="275"/>
      <c r="AK58" s="220">
        <f>(AJ58/AI58)*100</f>
        <v>0</v>
      </c>
      <c r="AL58" s="219">
        <v>0</v>
      </c>
      <c r="AM58" s="275"/>
      <c r="AN58" s="220" t="e">
        <f>(AM58/AL58)*100</f>
        <v>#DIV/0!</v>
      </c>
      <c r="AO58" s="219"/>
      <c r="AP58" s="275"/>
      <c r="AQ58" s="220" t="e">
        <f>(AP58/AO58)*100</f>
        <v>#DIV/0!</v>
      </c>
      <c r="AR58" s="368"/>
    </row>
    <row r="59" spans="1:44" ht="66" customHeight="1" x14ac:dyDescent="0.25">
      <c r="A59" s="365"/>
      <c r="B59" s="366"/>
      <c r="C59" s="366"/>
      <c r="D59" s="247" t="s">
        <v>268</v>
      </c>
      <c r="E59" s="219"/>
      <c r="F59" s="219"/>
      <c r="G59" s="219"/>
      <c r="H59" s="219"/>
      <c r="I59" s="275"/>
      <c r="J59" s="219"/>
      <c r="K59" s="219"/>
      <c r="L59" s="275"/>
      <c r="M59" s="219"/>
      <c r="N59" s="219"/>
      <c r="O59" s="275"/>
      <c r="P59" s="219"/>
      <c r="Q59" s="219"/>
      <c r="R59" s="275"/>
      <c r="S59" s="219"/>
      <c r="T59" s="219"/>
      <c r="U59" s="275"/>
      <c r="V59" s="219"/>
      <c r="W59" s="219"/>
      <c r="X59" s="275"/>
      <c r="Y59" s="219"/>
      <c r="Z59" s="219"/>
      <c r="AA59" s="275"/>
      <c r="AB59" s="219"/>
      <c r="AC59" s="219"/>
      <c r="AD59" s="275"/>
      <c r="AE59" s="219"/>
      <c r="AF59" s="219"/>
      <c r="AG59" s="275"/>
      <c r="AH59" s="219"/>
      <c r="AI59" s="219"/>
      <c r="AJ59" s="275"/>
      <c r="AK59" s="219"/>
      <c r="AL59" s="219"/>
      <c r="AM59" s="275"/>
      <c r="AN59" s="219"/>
      <c r="AO59" s="219"/>
      <c r="AP59" s="275"/>
      <c r="AQ59" s="219"/>
      <c r="AR59" s="368"/>
    </row>
    <row r="60" spans="1:44" s="148" customFormat="1" ht="22.35" customHeight="1" x14ac:dyDescent="0.25">
      <c r="A60" s="365" t="s">
        <v>323</v>
      </c>
      <c r="B60" s="366" t="s">
        <v>118</v>
      </c>
      <c r="C60" s="366" t="s">
        <v>315</v>
      </c>
      <c r="D60" s="144" t="s">
        <v>41</v>
      </c>
      <c r="E60" s="220">
        <f>E61+E62+E63+E64</f>
        <v>300</v>
      </c>
      <c r="F60" s="220">
        <f>F61+F62+F63+F64</f>
        <v>124.45000000000002</v>
      </c>
      <c r="G60" s="220">
        <f>(F60/E60)*100</f>
        <v>41.483333333333341</v>
      </c>
      <c r="H60" s="220">
        <f>H61+H62+H63+H64</f>
        <v>0</v>
      </c>
      <c r="I60" s="276">
        <f>I61+I62+I63+I64</f>
        <v>0</v>
      </c>
      <c r="J60" s="220" t="e">
        <f>(I60/H60)*100</f>
        <v>#DIV/0!</v>
      </c>
      <c r="K60" s="220">
        <f>K61+K62+K63+K64</f>
        <v>0</v>
      </c>
      <c r="L60" s="276">
        <f>L61+L62+L63+L64</f>
        <v>0</v>
      </c>
      <c r="M60" s="220" t="e">
        <f>(L60/K60)*100</f>
        <v>#DIV/0!</v>
      </c>
      <c r="N60" s="220">
        <f>N61+N62+N63+N64</f>
        <v>49.75</v>
      </c>
      <c r="O60" s="276">
        <f>O61+O62+O63+O64</f>
        <v>49.75</v>
      </c>
      <c r="P60" s="220">
        <f>(O60/N60)*100</f>
        <v>100</v>
      </c>
      <c r="Q60" s="220">
        <f>Q61+Q62+Q63+Q64</f>
        <v>0</v>
      </c>
      <c r="R60" s="276">
        <f>R61+R62+R63+R64</f>
        <v>24.9</v>
      </c>
      <c r="S60" s="220" t="e">
        <f>(R60/Q60)*100</f>
        <v>#DIV/0!</v>
      </c>
      <c r="T60" s="220">
        <f>T61+T62+T63+T64</f>
        <v>0</v>
      </c>
      <c r="U60" s="276">
        <f>U61+U62+U63+U64</f>
        <v>24.9</v>
      </c>
      <c r="V60" s="220" t="e">
        <f>(U60/T60)*100</f>
        <v>#DIV/0!</v>
      </c>
      <c r="W60" s="220">
        <f>W61+W62+W63+W64</f>
        <v>74.7</v>
      </c>
      <c r="X60" s="276">
        <f>X61+X62+X63+X64</f>
        <v>24.9</v>
      </c>
      <c r="Y60" s="220">
        <f>(X60/W60)*100</f>
        <v>33.333333333333329</v>
      </c>
      <c r="Z60" s="220">
        <f>Z61+Z62+Z63+Z64</f>
        <v>24.9</v>
      </c>
      <c r="AA60" s="276">
        <f t="shared" ref="AA60" si="24">AA61+AA62+AA63+AA64</f>
        <v>0</v>
      </c>
      <c r="AB60" s="220">
        <f>(AA60/Z60)*100</f>
        <v>0</v>
      </c>
      <c r="AC60" s="220">
        <f>AC61+AC62+AC63+AC64</f>
        <v>24.9</v>
      </c>
      <c r="AD60" s="276">
        <f t="shared" ref="AD60" si="25">AD61+AD62+AD63+AD64</f>
        <v>0</v>
      </c>
      <c r="AE60" s="220">
        <f>(AD60/AC60)*100</f>
        <v>0</v>
      </c>
      <c r="AF60" s="220">
        <f>AF61+AF62+AF63+AF64</f>
        <v>24.9</v>
      </c>
      <c r="AG60" s="276">
        <f t="shared" ref="AG60" si="26">AG61+AG62+AG63+AG64</f>
        <v>0</v>
      </c>
      <c r="AH60" s="220">
        <f>(AG60/AF60)*100</f>
        <v>0</v>
      </c>
      <c r="AI60" s="220">
        <f>AI61+AI62+AI63+AI64</f>
        <v>24.9</v>
      </c>
      <c r="AJ60" s="276">
        <f t="shared" ref="AJ60" si="27">AJ61+AJ62+AJ63+AJ64</f>
        <v>0</v>
      </c>
      <c r="AK60" s="220">
        <f>(AJ60/AI60)*100</f>
        <v>0</v>
      </c>
      <c r="AL60" s="220">
        <f>AL61+AL62+AL63+AL64</f>
        <v>24.9</v>
      </c>
      <c r="AM60" s="276">
        <f t="shared" ref="AM60" si="28">AM61+AM62+AM63+AM64</f>
        <v>0</v>
      </c>
      <c r="AN60" s="220">
        <f>(AM60/AL60)*100</f>
        <v>0</v>
      </c>
      <c r="AO60" s="220">
        <f>AO61+AO62+AO63+AO64</f>
        <v>51.05</v>
      </c>
      <c r="AP60" s="276">
        <f t="shared" ref="AP60" si="29">AP61+AP62+AP63+AP64</f>
        <v>0</v>
      </c>
      <c r="AQ60" s="220">
        <f>(AP60/AO60)*100</f>
        <v>0</v>
      </c>
      <c r="AR60" s="367"/>
    </row>
    <row r="61" spans="1:44" ht="31.5" x14ac:dyDescent="0.25">
      <c r="A61" s="365"/>
      <c r="B61" s="366"/>
      <c r="C61" s="366"/>
      <c r="D61" s="166" t="s">
        <v>37</v>
      </c>
      <c r="E61" s="219"/>
      <c r="F61" s="219"/>
      <c r="G61" s="219"/>
      <c r="H61" s="219"/>
      <c r="I61" s="275"/>
      <c r="J61" s="219"/>
      <c r="K61" s="219"/>
      <c r="L61" s="275"/>
      <c r="M61" s="219"/>
      <c r="N61" s="219"/>
      <c r="O61" s="275"/>
      <c r="P61" s="219"/>
      <c r="Q61" s="219"/>
      <c r="R61" s="275"/>
      <c r="S61" s="219"/>
      <c r="T61" s="219"/>
      <c r="U61" s="275"/>
      <c r="V61" s="219"/>
      <c r="W61" s="219"/>
      <c r="X61" s="275"/>
      <c r="Y61" s="219"/>
      <c r="Z61" s="219"/>
      <c r="AA61" s="275"/>
      <c r="AB61" s="219"/>
      <c r="AC61" s="219"/>
      <c r="AD61" s="275"/>
      <c r="AE61" s="219"/>
      <c r="AF61" s="219"/>
      <c r="AG61" s="275"/>
      <c r="AH61" s="219"/>
      <c r="AI61" s="219"/>
      <c r="AJ61" s="275"/>
      <c r="AK61" s="219"/>
      <c r="AL61" s="219"/>
      <c r="AM61" s="275"/>
      <c r="AN61" s="219"/>
      <c r="AO61" s="219"/>
      <c r="AP61" s="275"/>
      <c r="AQ61" s="219"/>
      <c r="AR61" s="368"/>
    </row>
    <row r="62" spans="1:44" ht="31.35" customHeight="1" x14ac:dyDescent="0.25">
      <c r="A62" s="365"/>
      <c r="B62" s="366"/>
      <c r="C62" s="366"/>
      <c r="D62" s="166" t="s">
        <v>2</v>
      </c>
      <c r="E62" s="219"/>
      <c r="F62" s="219"/>
      <c r="G62" s="219"/>
      <c r="H62" s="219"/>
      <c r="I62" s="275"/>
      <c r="J62" s="219"/>
      <c r="K62" s="219"/>
      <c r="L62" s="275"/>
      <c r="M62" s="219"/>
      <c r="N62" s="219"/>
      <c r="O62" s="275"/>
      <c r="P62" s="219"/>
      <c r="Q62" s="219"/>
      <c r="R62" s="275"/>
      <c r="S62" s="219"/>
      <c r="T62" s="219"/>
      <c r="U62" s="275"/>
      <c r="V62" s="219"/>
      <c r="W62" s="219"/>
      <c r="X62" s="275"/>
      <c r="Y62" s="219"/>
      <c r="Z62" s="219"/>
      <c r="AA62" s="275"/>
      <c r="AB62" s="219"/>
      <c r="AC62" s="219"/>
      <c r="AD62" s="275"/>
      <c r="AE62" s="219"/>
      <c r="AF62" s="219"/>
      <c r="AG62" s="275"/>
      <c r="AH62" s="219"/>
      <c r="AI62" s="219"/>
      <c r="AJ62" s="275"/>
      <c r="AK62" s="219"/>
      <c r="AL62" s="219"/>
      <c r="AM62" s="275"/>
      <c r="AN62" s="219"/>
      <c r="AO62" s="219"/>
      <c r="AP62" s="275"/>
      <c r="AQ62" s="219"/>
      <c r="AR62" s="368"/>
    </row>
    <row r="63" spans="1:44" ht="21.75" customHeight="1" x14ac:dyDescent="0.25">
      <c r="A63" s="365"/>
      <c r="B63" s="366"/>
      <c r="C63" s="366"/>
      <c r="D63" s="166" t="s">
        <v>43</v>
      </c>
      <c r="E63" s="219">
        <f>H63+K63+N63+Q63+T63+W63+Z63+AC63+AF63+AI63+AL63+AO63</f>
        <v>300</v>
      </c>
      <c r="F63" s="219">
        <f>I63+L63+O63+R63+U63+X63+AA63+AD63+AG63+AJ63+AM63+AP63</f>
        <v>124.45000000000002</v>
      </c>
      <c r="G63" s="220">
        <f>(F63/E63)*100</f>
        <v>41.483333333333341</v>
      </c>
      <c r="H63" s="219">
        <v>0</v>
      </c>
      <c r="I63" s="275">
        <v>0</v>
      </c>
      <c r="J63" s="220" t="e">
        <f>(I63/H63)*100</f>
        <v>#DIV/0!</v>
      </c>
      <c r="K63" s="219">
        <v>0</v>
      </c>
      <c r="L63" s="275">
        <v>0</v>
      </c>
      <c r="M63" s="220" t="e">
        <f>(L63/K63)*100</f>
        <v>#DIV/0!</v>
      </c>
      <c r="N63" s="219">
        <v>49.75</v>
      </c>
      <c r="O63" s="275">
        <v>49.75</v>
      </c>
      <c r="P63" s="220">
        <f>(O63/N63)*100</f>
        <v>100</v>
      </c>
      <c r="Q63" s="219">
        <v>0</v>
      </c>
      <c r="R63" s="275">
        <v>24.9</v>
      </c>
      <c r="S63" s="220" t="e">
        <f>(R63/Q63)*100</f>
        <v>#DIV/0!</v>
      </c>
      <c r="T63" s="219">
        <v>0</v>
      </c>
      <c r="U63" s="275">
        <v>24.9</v>
      </c>
      <c r="V63" s="220" t="e">
        <f>(U63/T63)*100</f>
        <v>#DIV/0!</v>
      </c>
      <c r="W63" s="219">
        <v>74.7</v>
      </c>
      <c r="X63" s="275">
        <v>24.9</v>
      </c>
      <c r="Y63" s="220">
        <f>(X63/W63)*100</f>
        <v>33.333333333333329</v>
      </c>
      <c r="Z63" s="219">
        <v>24.9</v>
      </c>
      <c r="AA63" s="275"/>
      <c r="AB63" s="220">
        <f>(AA63/Z63)*100</f>
        <v>0</v>
      </c>
      <c r="AC63" s="219">
        <v>24.9</v>
      </c>
      <c r="AD63" s="275"/>
      <c r="AE63" s="220">
        <f>(AD63/AC63)*100</f>
        <v>0</v>
      </c>
      <c r="AF63" s="219">
        <v>24.9</v>
      </c>
      <c r="AG63" s="275"/>
      <c r="AH63" s="220">
        <f>(AG63/AF63)*100</f>
        <v>0</v>
      </c>
      <c r="AI63" s="219">
        <v>24.9</v>
      </c>
      <c r="AJ63" s="275"/>
      <c r="AK63" s="220">
        <f>(AJ63/AI63)*100</f>
        <v>0</v>
      </c>
      <c r="AL63" s="219">
        <v>24.9</v>
      </c>
      <c r="AM63" s="275"/>
      <c r="AN63" s="220">
        <f>(AM63/AL63)*100</f>
        <v>0</v>
      </c>
      <c r="AO63" s="219">
        <v>51.05</v>
      </c>
      <c r="AP63" s="275"/>
      <c r="AQ63" s="220">
        <f>(AP63/AO63)*100</f>
        <v>0</v>
      </c>
      <c r="AR63" s="368"/>
    </row>
    <row r="64" spans="1:44" ht="66" customHeight="1" x14ac:dyDescent="0.25">
      <c r="A64" s="365"/>
      <c r="B64" s="366"/>
      <c r="C64" s="366"/>
      <c r="D64" s="247" t="s">
        <v>268</v>
      </c>
      <c r="E64" s="219"/>
      <c r="F64" s="219"/>
      <c r="G64" s="236"/>
      <c r="H64" s="222"/>
      <c r="I64" s="278"/>
      <c r="J64" s="222"/>
      <c r="K64" s="222"/>
      <c r="L64" s="278"/>
      <c r="M64" s="222"/>
      <c r="N64" s="222"/>
      <c r="O64" s="278"/>
      <c r="P64" s="225"/>
      <c r="Q64" s="222"/>
      <c r="R64" s="278"/>
      <c r="S64" s="222"/>
      <c r="T64" s="222"/>
      <c r="U64" s="278"/>
      <c r="V64" s="222"/>
      <c r="W64" s="222"/>
      <c r="X64" s="278"/>
      <c r="Y64" s="222"/>
      <c r="Z64" s="222"/>
      <c r="AA64" s="278"/>
      <c r="AB64" s="225"/>
      <c r="AC64" s="222"/>
      <c r="AD64" s="279"/>
      <c r="AE64" s="225"/>
      <c r="AF64" s="222"/>
      <c r="AG64" s="279"/>
      <c r="AH64" s="225"/>
      <c r="AI64" s="222"/>
      <c r="AJ64" s="279"/>
      <c r="AK64" s="225"/>
      <c r="AL64" s="222"/>
      <c r="AM64" s="279"/>
      <c r="AN64" s="225"/>
      <c r="AO64" s="222"/>
      <c r="AP64" s="279"/>
      <c r="AQ64" s="225"/>
      <c r="AR64" s="368"/>
    </row>
    <row r="65" spans="1:44" s="148" customFormat="1" ht="22.35" customHeight="1" x14ac:dyDescent="0.25">
      <c r="A65" s="365" t="s">
        <v>324</v>
      </c>
      <c r="B65" s="366" t="s">
        <v>325</v>
      </c>
      <c r="C65" s="366" t="s">
        <v>315</v>
      </c>
      <c r="D65" s="144" t="s">
        <v>41</v>
      </c>
      <c r="E65" s="220">
        <f>E66+E67+E68+E69</f>
        <v>150</v>
      </c>
      <c r="F65" s="220">
        <f>F66+F67+F68+F69</f>
        <v>0</v>
      </c>
      <c r="G65" s="220">
        <f>(F65/E65)*100</f>
        <v>0</v>
      </c>
      <c r="H65" s="220">
        <f>H66+H67+H68+H69</f>
        <v>0</v>
      </c>
      <c r="I65" s="276">
        <f>I66+I67+I68+I69</f>
        <v>0</v>
      </c>
      <c r="J65" s="220" t="e">
        <f>(I65/H65)*100</f>
        <v>#DIV/0!</v>
      </c>
      <c r="K65" s="220">
        <f>K66+K67+K68+K69</f>
        <v>0</v>
      </c>
      <c r="L65" s="276">
        <f>L66+L67+L68+L69</f>
        <v>0</v>
      </c>
      <c r="M65" s="220" t="e">
        <f>(L65/K65)*100</f>
        <v>#DIV/0!</v>
      </c>
      <c r="N65" s="220">
        <f>N66+N67+N68+N69</f>
        <v>0</v>
      </c>
      <c r="O65" s="276">
        <f>O66+O67+O68+O69</f>
        <v>0</v>
      </c>
      <c r="P65" s="220" t="e">
        <f>(O65/N65)*100</f>
        <v>#DIV/0!</v>
      </c>
      <c r="Q65" s="220">
        <f>Q66+Q67+Q68+Q69</f>
        <v>0</v>
      </c>
      <c r="R65" s="276">
        <f>R66+R67+R68+R69</f>
        <v>0</v>
      </c>
      <c r="S65" s="220" t="e">
        <f>(R65/Q65)*100</f>
        <v>#DIV/0!</v>
      </c>
      <c r="T65" s="220">
        <f>T66+T67+T68+T69</f>
        <v>0</v>
      </c>
      <c r="U65" s="276">
        <f>U66+U67+U68+U69</f>
        <v>0</v>
      </c>
      <c r="V65" s="220" t="e">
        <f>(U65/T65)*100</f>
        <v>#DIV/0!</v>
      </c>
      <c r="W65" s="220">
        <f>W66+W67+W68+W69</f>
        <v>0</v>
      </c>
      <c r="X65" s="276">
        <f>X66+X67+X68+X69</f>
        <v>0</v>
      </c>
      <c r="Y65" s="220" t="e">
        <f>(X65/W65)*100</f>
        <v>#DIV/0!</v>
      </c>
      <c r="Z65" s="220">
        <f>Z66+Z67+Z68+Z69</f>
        <v>0</v>
      </c>
      <c r="AA65" s="276">
        <f t="shared" ref="AA65" si="30">AA66+AA67+AA68+AA69</f>
        <v>0</v>
      </c>
      <c r="AB65" s="220" t="e">
        <f>(AA65/Z65)*100</f>
        <v>#DIV/0!</v>
      </c>
      <c r="AC65" s="220">
        <f>AC66+AC67+AC68+AC69</f>
        <v>0</v>
      </c>
      <c r="AD65" s="276">
        <f t="shared" ref="AD65" si="31">AD66+AD67+AD68+AD69</f>
        <v>0</v>
      </c>
      <c r="AE65" s="220" t="e">
        <f>(AD65/AC65)*100</f>
        <v>#DIV/0!</v>
      </c>
      <c r="AF65" s="220">
        <f>AF66+AF67+AF68+AF69</f>
        <v>0</v>
      </c>
      <c r="AG65" s="276">
        <f t="shared" ref="AG65" si="32">AG66+AG67+AG68+AG69</f>
        <v>0</v>
      </c>
      <c r="AH65" s="220" t="e">
        <f>(AG65/AF65)*100</f>
        <v>#DIV/0!</v>
      </c>
      <c r="AI65" s="220">
        <f>AI66+AI67+AI68+AI69</f>
        <v>0</v>
      </c>
      <c r="AJ65" s="276">
        <f t="shared" ref="AJ65" si="33">AJ66+AJ67+AJ68+AJ69</f>
        <v>0</v>
      </c>
      <c r="AK65" s="220" t="e">
        <f>(AJ65/AI65)*100</f>
        <v>#DIV/0!</v>
      </c>
      <c r="AL65" s="220">
        <f>AL66+AL67+AL68+AL69</f>
        <v>0</v>
      </c>
      <c r="AM65" s="276">
        <f t="shared" ref="AM65" si="34">AM66+AM67+AM68+AM69</f>
        <v>0</v>
      </c>
      <c r="AN65" s="220" t="e">
        <f>(AM65/AL65)*100</f>
        <v>#DIV/0!</v>
      </c>
      <c r="AO65" s="220">
        <f>AO66+AO67+AO68+AO69</f>
        <v>150</v>
      </c>
      <c r="AP65" s="276">
        <f t="shared" ref="AP65" si="35">AP66+AP67+AP68+AP69</f>
        <v>0</v>
      </c>
      <c r="AQ65" s="220">
        <f>(AP65/AO65)*100</f>
        <v>0</v>
      </c>
      <c r="AR65" s="367"/>
    </row>
    <row r="66" spans="1:44" ht="31.5" x14ac:dyDescent="0.25">
      <c r="A66" s="365"/>
      <c r="B66" s="366"/>
      <c r="C66" s="366"/>
      <c r="D66" s="166" t="s">
        <v>37</v>
      </c>
      <c r="E66" s="219"/>
      <c r="F66" s="219"/>
      <c r="G66" s="219"/>
      <c r="H66" s="219"/>
      <c r="I66" s="275"/>
      <c r="J66" s="219"/>
      <c r="K66" s="219"/>
      <c r="L66" s="275"/>
      <c r="M66" s="219"/>
      <c r="N66" s="219"/>
      <c r="O66" s="275"/>
      <c r="P66" s="219"/>
      <c r="Q66" s="219"/>
      <c r="R66" s="275"/>
      <c r="S66" s="219"/>
      <c r="T66" s="219"/>
      <c r="U66" s="275"/>
      <c r="V66" s="219"/>
      <c r="W66" s="219"/>
      <c r="X66" s="275"/>
      <c r="Y66" s="219"/>
      <c r="Z66" s="219"/>
      <c r="AA66" s="275"/>
      <c r="AB66" s="219"/>
      <c r="AC66" s="219"/>
      <c r="AD66" s="275"/>
      <c r="AE66" s="219"/>
      <c r="AF66" s="219"/>
      <c r="AG66" s="275"/>
      <c r="AH66" s="219"/>
      <c r="AI66" s="219"/>
      <c r="AJ66" s="275"/>
      <c r="AK66" s="219"/>
      <c r="AL66" s="219"/>
      <c r="AM66" s="275"/>
      <c r="AN66" s="219"/>
      <c r="AO66" s="219"/>
      <c r="AP66" s="275"/>
      <c r="AQ66" s="219"/>
      <c r="AR66" s="368"/>
    </row>
    <row r="67" spans="1:44" ht="31.35" customHeight="1" x14ac:dyDescent="0.25">
      <c r="A67" s="365"/>
      <c r="B67" s="366"/>
      <c r="C67" s="366"/>
      <c r="D67" s="166" t="s">
        <v>2</v>
      </c>
      <c r="E67" s="219"/>
      <c r="F67" s="219"/>
      <c r="G67" s="219"/>
      <c r="H67" s="219"/>
      <c r="I67" s="275"/>
      <c r="J67" s="219"/>
      <c r="K67" s="219"/>
      <c r="L67" s="275"/>
      <c r="M67" s="219"/>
      <c r="N67" s="219"/>
      <c r="O67" s="275"/>
      <c r="P67" s="219"/>
      <c r="Q67" s="219"/>
      <c r="R67" s="275"/>
      <c r="S67" s="219"/>
      <c r="T67" s="219"/>
      <c r="U67" s="275"/>
      <c r="V67" s="219"/>
      <c r="W67" s="219"/>
      <c r="X67" s="275"/>
      <c r="Y67" s="219"/>
      <c r="Z67" s="219"/>
      <c r="AA67" s="275"/>
      <c r="AB67" s="219"/>
      <c r="AC67" s="219"/>
      <c r="AD67" s="275"/>
      <c r="AE67" s="219"/>
      <c r="AF67" s="219"/>
      <c r="AG67" s="275"/>
      <c r="AH67" s="219"/>
      <c r="AI67" s="219"/>
      <c r="AJ67" s="275"/>
      <c r="AK67" s="219"/>
      <c r="AL67" s="219"/>
      <c r="AM67" s="275"/>
      <c r="AN67" s="219"/>
      <c r="AO67" s="219"/>
      <c r="AP67" s="275"/>
      <c r="AQ67" s="219"/>
      <c r="AR67" s="368"/>
    </row>
    <row r="68" spans="1:44" ht="21.75" customHeight="1" x14ac:dyDescent="0.25">
      <c r="A68" s="365"/>
      <c r="B68" s="366"/>
      <c r="C68" s="366"/>
      <c r="D68" s="166" t="s">
        <v>43</v>
      </c>
      <c r="E68" s="219">
        <f>H68+K68+N68+Q68+T68+W68+Z68+AC68+AF68+AI68+AL68+AO68</f>
        <v>150</v>
      </c>
      <c r="F68" s="219">
        <f>I68+L68+O68+R68+U68+X68+AA68+AD68+AG68+AJ68+AM68+AP68</f>
        <v>0</v>
      </c>
      <c r="G68" s="220">
        <f>(F68/E68)*100</f>
        <v>0</v>
      </c>
      <c r="H68" s="219">
        <v>0</v>
      </c>
      <c r="I68" s="275"/>
      <c r="J68" s="220" t="e">
        <f>(I68/H68)*100</f>
        <v>#DIV/0!</v>
      </c>
      <c r="K68" s="219">
        <v>0</v>
      </c>
      <c r="L68" s="275"/>
      <c r="M68" s="220" t="e">
        <f>(L68/K68)*100</f>
        <v>#DIV/0!</v>
      </c>
      <c r="N68" s="219">
        <v>0</v>
      </c>
      <c r="O68" s="275">
        <v>0</v>
      </c>
      <c r="P68" s="220" t="e">
        <f>(O68/N68)*100</f>
        <v>#DIV/0!</v>
      </c>
      <c r="Q68" s="219">
        <v>0</v>
      </c>
      <c r="R68" s="275">
        <v>0</v>
      </c>
      <c r="S68" s="220" t="e">
        <f>(R68/Q68)*100</f>
        <v>#DIV/0!</v>
      </c>
      <c r="T68" s="219">
        <v>0</v>
      </c>
      <c r="U68" s="275">
        <v>0</v>
      </c>
      <c r="V68" s="220" t="e">
        <f>(U68/T68)*100</f>
        <v>#DIV/0!</v>
      </c>
      <c r="W68" s="219">
        <v>0</v>
      </c>
      <c r="X68" s="275">
        <v>0</v>
      </c>
      <c r="Y68" s="220" t="e">
        <f>(X68/W68)*100</f>
        <v>#DIV/0!</v>
      </c>
      <c r="Z68" s="219">
        <v>0</v>
      </c>
      <c r="AA68" s="275">
        <v>0</v>
      </c>
      <c r="AB68" s="220" t="e">
        <f>(AA68/Z68)*100</f>
        <v>#DIV/0!</v>
      </c>
      <c r="AC68" s="219">
        <v>0</v>
      </c>
      <c r="AD68" s="275">
        <v>0</v>
      </c>
      <c r="AE68" s="220" t="e">
        <f>(AD68/AC68)*100</f>
        <v>#DIV/0!</v>
      </c>
      <c r="AF68" s="219">
        <v>0</v>
      </c>
      <c r="AG68" s="275"/>
      <c r="AH68" s="220" t="e">
        <f>(AG68/AF68)*100</f>
        <v>#DIV/0!</v>
      </c>
      <c r="AI68" s="219">
        <v>0</v>
      </c>
      <c r="AJ68" s="275">
        <v>0</v>
      </c>
      <c r="AK68" s="220" t="e">
        <f>(AJ68/AI68)*100</f>
        <v>#DIV/0!</v>
      </c>
      <c r="AL68" s="219">
        <v>0</v>
      </c>
      <c r="AM68" s="275">
        <v>0</v>
      </c>
      <c r="AN68" s="220" t="e">
        <f>(AM68/AL68)*100</f>
        <v>#DIV/0!</v>
      </c>
      <c r="AO68" s="219">
        <v>150</v>
      </c>
      <c r="AP68" s="275"/>
      <c r="AQ68" s="220">
        <f>(AP68/AO68)*100</f>
        <v>0</v>
      </c>
      <c r="AR68" s="368"/>
    </row>
    <row r="69" spans="1:44" ht="66" customHeight="1" x14ac:dyDescent="0.25">
      <c r="A69" s="365"/>
      <c r="B69" s="366"/>
      <c r="C69" s="366"/>
      <c r="D69" s="247" t="s">
        <v>268</v>
      </c>
      <c r="E69" s="219"/>
      <c r="F69" s="219"/>
      <c r="G69" s="236"/>
      <c r="H69" s="222"/>
      <c r="I69" s="278"/>
      <c r="J69" s="222"/>
      <c r="K69" s="222"/>
      <c r="L69" s="278"/>
      <c r="M69" s="222"/>
      <c r="N69" s="222"/>
      <c r="O69" s="278"/>
      <c r="P69" s="225"/>
      <c r="Q69" s="222"/>
      <c r="R69" s="278"/>
      <c r="S69" s="222"/>
      <c r="T69" s="222"/>
      <c r="U69" s="278"/>
      <c r="V69" s="222"/>
      <c r="W69" s="222"/>
      <c r="X69" s="278"/>
      <c r="Y69" s="222"/>
      <c r="Z69" s="222"/>
      <c r="AA69" s="278"/>
      <c r="AB69" s="225"/>
      <c r="AC69" s="222"/>
      <c r="AD69" s="279"/>
      <c r="AE69" s="225"/>
      <c r="AF69" s="222"/>
      <c r="AG69" s="279"/>
      <c r="AH69" s="225"/>
      <c r="AI69" s="222"/>
      <c r="AJ69" s="279"/>
      <c r="AK69" s="225"/>
      <c r="AL69" s="222"/>
      <c r="AM69" s="279"/>
      <c r="AN69" s="225"/>
      <c r="AO69" s="222"/>
      <c r="AP69" s="279"/>
      <c r="AQ69" s="225"/>
      <c r="AR69" s="368"/>
    </row>
    <row r="70" spans="1:44" s="148" customFormat="1" ht="22.35" customHeight="1" x14ac:dyDescent="0.25">
      <c r="A70" s="365" t="s">
        <v>326</v>
      </c>
      <c r="B70" s="366" t="s">
        <v>327</v>
      </c>
      <c r="C70" s="366" t="s">
        <v>315</v>
      </c>
      <c r="D70" s="144" t="s">
        <v>41</v>
      </c>
      <c r="E70" s="220">
        <f>E71+E72+E73+E74</f>
        <v>3900.0000000000005</v>
      </c>
      <c r="F70" s="220">
        <f>F71+F72+F73+F74</f>
        <v>3272.3099999999995</v>
      </c>
      <c r="G70" s="220">
        <f>(F70/E70)*100</f>
        <v>83.905384615384591</v>
      </c>
      <c r="H70" s="220">
        <f>H71+H72+H73+H74</f>
        <v>0</v>
      </c>
      <c r="I70" s="276">
        <f>I71+I72+I73+I74</f>
        <v>1060</v>
      </c>
      <c r="J70" s="220" t="e">
        <f>(I70/H70)*100</f>
        <v>#DIV/0!</v>
      </c>
      <c r="K70" s="220">
        <f>K71+K72+K73+K74</f>
        <v>2000</v>
      </c>
      <c r="L70" s="276">
        <f>L71+L72+L73+L74</f>
        <v>1609.6</v>
      </c>
      <c r="M70" s="220">
        <f>(L70/K70)*100</f>
        <v>80.47999999999999</v>
      </c>
      <c r="N70" s="220">
        <f>N71+N72+N73+N74</f>
        <v>705.01</v>
      </c>
      <c r="O70" s="276">
        <f>O71+O72+O73+O74</f>
        <v>35.409999999999997</v>
      </c>
      <c r="P70" s="220">
        <f>(O70/N70)*100</f>
        <v>5.0226237925703181</v>
      </c>
      <c r="Q70" s="220">
        <f>Q71+Q72+Q73+Q74</f>
        <v>190</v>
      </c>
      <c r="R70" s="276">
        <f>R71+R72+R73+R74</f>
        <v>291.5</v>
      </c>
      <c r="S70" s="220">
        <f>(R70/Q70)*100</f>
        <v>153.42105263157896</v>
      </c>
      <c r="T70" s="220">
        <f>T71+T72+T73+T74</f>
        <v>190</v>
      </c>
      <c r="U70" s="276">
        <f>U71+U72+U73+U74</f>
        <v>50.6</v>
      </c>
      <c r="V70" s="220">
        <f>(U70/T70)*100</f>
        <v>26.631578947368421</v>
      </c>
      <c r="W70" s="220">
        <f>W71+W72+W73+W74</f>
        <v>187.3</v>
      </c>
      <c r="X70" s="276">
        <f>X71+X72+X73+X74</f>
        <v>225.2</v>
      </c>
      <c r="Y70" s="220">
        <f>(X70/W70)*100</f>
        <v>120.2349172450614</v>
      </c>
      <c r="Z70" s="220">
        <f>Z71+Z72+Z73+Z74</f>
        <v>190</v>
      </c>
      <c r="AA70" s="276">
        <f t="shared" ref="AA70" si="36">AA71+AA72+AA73+AA74</f>
        <v>0</v>
      </c>
      <c r="AB70" s="220">
        <f>(AA70/Z70)*100</f>
        <v>0</v>
      </c>
      <c r="AC70" s="220">
        <f>AC71+AC72+AC73+AC74</f>
        <v>190</v>
      </c>
      <c r="AD70" s="276">
        <f t="shared" ref="AD70" si="37">AD71+AD72+AD73+AD74</f>
        <v>0</v>
      </c>
      <c r="AE70" s="220">
        <f>(AD70/AC70)*100</f>
        <v>0</v>
      </c>
      <c r="AF70" s="220">
        <f>AF71+AF72+AF73+AF74</f>
        <v>190</v>
      </c>
      <c r="AG70" s="276">
        <f t="shared" ref="AG70" si="38">AG71+AG72+AG73+AG74</f>
        <v>0</v>
      </c>
      <c r="AH70" s="220">
        <f>(AG70/AF70)*100</f>
        <v>0</v>
      </c>
      <c r="AI70" s="220">
        <f>AI71+AI72+AI73+AI74</f>
        <v>57.690000000000005</v>
      </c>
      <c r="AJ70" s="276">
        <f t="shared" ref="AJ70" si="39">AJ71+AJ72+AJ73+AJ74</f>
        <v>0</v>
      </c>
      <c r="AK70" s="220">
        <f>(AJ70/AI70)*100</f>
        <v>0</v>
      </c>
      <c r="AL70" s="220">
        <f>AL71+AL72+AL73+AL74</f>
        <v>0</v>
      </c>
      <c r="AM70" s="276">
        <f t="shared" ref="AM70" si="40">AM71+AM72+AM73+AM74</f>
        <v>0</v>
      </c>
      <c r="AN70" s="220" t="e">
        <f>(AM70/AL70)*100</f>
        <v>#DIV/0!</v>
      </c>
      <c r="AO70" s="220">
        <f>AO71+AO72+AO73+AO74</f>
        <v>0</v>
      </c>
      <c r="AP70" s="276">
        <f t="shared" ref="AP70" si="41">AP71+AP72+AP73+AP74</f>
        <v>0</v>
      </c>
      <c r="AQ70" s="220" t="e">
        <f>(AP70/AO70)*100</f>
        <v>#DIV/0!</v>
      </c>
      <c r="AR70" s="367"/>
    </row>
    <row r="71" spans="1:44" ht="31.5" x14ac:dyDescent="0.25">
      <c r="A71" s="365"/>
      <c r="B71" s="366"/>
      <c r="C71" s="366"/>
      <c r="D71" s="166" t="s">
        <v>37</v>
      </c>
      <c r="E71" s="219"/>
      <c r="F71" s="219"/>
      <c r="G71" s="219"/>
      <c r="H71" s="219"/>
      <c r="I71" s="275"/>
      <c r="J71" s="219"/>
      <c r="K71" s="219"/>
      <c r="L71" s="275"/>
      <c r="M71" s="219"/>
      <c r="N71" s="219"/>
      <c r="O71" s="275"/>
      <c r="P71" s="219"/>
      <c r="Q71" s="219"/>
      <c r="R71" s="275"/>
      <c r="S71" s="219"/>
      <c r="T71" s="219"/>
      <c r="U71" s="275"/>
      <c r="V71" s="219"/>
      <c r="W71" s="219"/>
      <c r="X71" s="275"/>
      <c r="Y71" s="219"/>
      <c r="Z71" s="219"/>
      <c r="AA71" s="275"/>
      <c r="AB71" s="219"/>
      <c r="AC71" s="219"/>
      <c r="AD71" s="275"/>
      <c r="AE71" s="219"/>
      <c r="AF71" s="219"/>
      <c r="AG71" s="275"/>
      <c r="AH71" s="219"/>
      <c r="AI71" s="219"/>
      <c r="AJ71" s="275"/>
      <c r="AK71" s="219"/>
      <c r="AL71" s="219"/>
      <c r="AM71" s="275"/>
      <c r="AN71" s="219"/>
      <c r="AO71" s="219"/>
      <c r="AP71" s="275"/>
      <c r="AQ71" s="219"/>
      <c r="AR71" s="368"/>
    </row>
    <row r="72" spans="1:44" ht="31.35" customHeight="1" x14ac:dyDescent="0.25">
      <c r="A72" s="365"/>
      <c r="B72" s="366"/>
      <c r="C72" s="366"/>
      <c r="D72" s="166" t="s">
        <v>2</v>
      </c>
      <c r="E72" s="219">
        <f>H72+K72+N72+Q72+T72+W72+Z72+AC72+AF72+AI72+AL72+AO72</f>
        <v>0</v>
      </c>
      <c r="F72" s="219">
        <f>I72+L72+O72+R72+U72+X72+AA72+AD72+AG72+AJ72+AM72+AP72</f>
        <v>0</v>
      </c>
      <c r="G72" s="220" t="e">
        <f>(F72/E72)*100</f>
        <v>#DIV/0!</v>
      </c>
      <c r="H72" s="219"/>
      <c r="I72" s="275"/>
      <c r="J72" s="219"/>
      <c r="K72" s="219"/>
      <c r="L72" s="275"/>
      <c r="M72" s="219"/>
      <c r="N72" s="219"/>
      <c r="O72" s="275"/>
      <c r="P72" s="219"/>
      <c r="Q72" s="219"/>
      <c r="R72" s="275"/>
      <c r="S72" s="219"/>
      <c r="T72" s="219"/>
      <c r="U72" s="275"/>
      <c r="V72" s="219"/>
      <c r="W72" s="219"/>
      <c r="X72" s="275"/>
      <c r="Y72" s="219"/>
      <c r="Z72" s="219"/>
      <c r="AA72" s="275"/>
      <c r="AB72" s="219"/>
      <c r="AC72" s="219"/>
      <c r="AD72" s="275"/>
      <c r="AE72" s="220" t="e">
        <f>(AD72/AC72)*100</f>
        <v>#DIV/0!</v>
      </c>
      <c r="AF72" s="219"/>
      <c r="AG72" s="275"/>
      <c r="AH72" s="220" t="e">
        <f>(AG72/AF72)*100</f>
        <v>#DIV/0!</v>
      </c>
      <c r="AI72" s="219"/>
      <c r="AJ72" s="275"/>
      <c r="AK72" s="219"/>
      <c r="AL72" s="219"/>
      <c r="AM72" s="275"/>
      <c r="AN72" s="219"/>
      <c r="AO72" s="219"/>
      <c r="AP72" s="275"/>
      <c r="AQ72" s="219"/>
      <c r="AR72" s="368"/>
    </row>
    <row r="73" spans="1:44" ht="21.75" customHeight="1" x14ac:dyDescent="0.25">
      <c r="A73" s="365"/>
      <c r="B73" s="366"/>
      <c r="C73" s="366"/>
      <c r="D73" s="166" t="s">
        <v>43</v>
      </c>
      <c r="E73" s="219">
        <f>H73+K73+N73+Q73+T73+W73+Z73+AC73+AF73+AI73+AL73+AO73</f>
        <v>3900.0000000000005</v>
      </c>
      <c r="F73" s="219">
        <f>I73+L73+O73+R73+U73+X73+AA73+AD73+AG73+AJ73+AM73+AP73</f>
        <v>3272.3099999999995</v>
      </c>
      <c r="G73" s="220">
        <f>(F73/E73)*100</f>
        <v>83.905384615384591</v>
      </c>
      <c r="H73" s="219">
        <v>0</v>
      </c>
      <c r="I73" s="275">
        <v>1060</v>
      </c>
      <c r="J73" s="220" t="e">
        <f>(I73/H73)*100</f>
        <v>#DIV/0!</v>
      </c>
      <c r="K73" s="219">
        <v>2000</v>
      </c>
      <c r="L73" s="275">
        <v>1609.6</v>
      </c>
      <c r="M73" s="220">
        <f>(L73/K73)*100</f>
        <v>80.47999999999999</v>
      </c>
      <c r="N73" s="219">
        <v>705.01</v>
      </c>
      <c r="O73" s="275">
        <v>35.409999999999997</v>
      </c>
      <c r="P73" s="220">
        <f>(O73/N73)*100</f>
        <v>5.0226237925703181</v>
      </c>
      <c r="Q73" s="219">
        <v>190</v>
      </c>
      <c r="R73" s="275">
        <v>291.5</v>
      </c>
      <c r="S73" s="220">
        <f>(R73/Q73)*100</f>
        <v>153.42105263157896</v>
      </c>
      <c r="T73" s="219">
        <v>190</v>
      </c>
      <c r="U73" s="275">
        <v>50.6</v>
      </c>
      <c r="V73" s="220">
        <f>(U73/T73)*100</f>
        <v>26.631578947368421</v>
      </c>
      <c r="W73" s="219">
        <f>190-2.7</f>
        <v>187.3</v>
      </c>
      <c r="X73" s="275">
        <v>225.2</v>
      </c>
      <c r="Y73" s="220">
        <f>(X73/W73)*100</f>
        <v>120.2349172450614</v>
      </c>
      <c r="Z73" s="219">
        <v>190</v>
      </c>
      <c r="AA73" s="275"/>
      <c r="AB73" s="220">
        <f>(AA73/Z73)*100</f>
        <v>0</v>
      </c>
      <c r="AC73" s="219">
        <v>190</v>
      </c>
      <c r="AD73" s="275"/>
      <c r="AE73" s="220">
        <f>(AD73/AC73)*100</f>
        <v>0</v>
      </c>
      <c r="AF73" s="219">
        <v>190</v>
      </c>
      <c r="AG73" s="275"/>
      <c r="AH73" s="220">
        <f>(AG73/AF73)*100</f>
        <v>0</v>
      </c>
      <c r="AI73" s="219">
        <f>54.99+2.7</f>
        <v>57.690000000000005</v>
      </c>
      <c r="AJ73" s="275"/>
      <c r="AK73" s="220">
        <f>(AJ73/AI73)*100</f>
        <v>0</v>
      </c>
      <c r="AL73" s="219">
        <v>0</v>
      </c>
      <c r="AM73" s="275"/>
      <c r="AN73" s="220" t="e">
        <f>(AM73/AL73)*100</f>
        <v>#DIV/0!</v>
      </c>
      <c r="AO73" s="219">
        <v>0</v>
      </c>
      <c r="AP73" s="275"/>
      <c r="AQ73" s="220" t="e">
        <f>(AP73/AO73)*100</f>
        <v>#DIV/0!</v>
      </c>
      <c r="AR73" s="368"/>
    </row>
    <row r="74" spans="1:44" ht="66" customHeight="1" x14ac:dyDescent="0.25">
      <c r="A74" s="365"/>
      <c r="B74" s="366"/>
      <c r="C74" s="366"/>
      <c r="D74" s="247" t="s">
        <v>268</v>
      </c>
      <c r="E74" s="219"/>
      <c r="F74" s="219"/>
      <c r="G74" s="236"/>
      <c r="H74" s="222"/>
      <c r="I74" s="278"/>
      <c r="J74" s="222"/>
      <c r="K74" s="222"/>
      <c r="L74" s="278"/>
      <c r="M74" s="222"/>
      <c r="N74" s="222"/>
      <c r="O74" s="278"/>
      <c r="P74" s="225"/>
      <c r="Q74" s="222"/>
      <c r="R74" s="278"/>
      <c r="S74" s="222"/>
      <c r="T74" s="222"/>
      <c r="U74" s="278"/>
      <c r="V74" s="222"/>
      <c r="W74" s="222"/>
      <c r="X74" s="278"/>
      <c r="Y74" s="222"/>
      <c r="Z74" s="222"/>
      <c r="AA74" s="278"/>
      <c r="AB74" s="225"/>
      <c r="AC74" s="222"/>
      <c r="AD74" s="279"/>
      <c r="AE74" s="225"/>
      <c r="AF74" s="222"/>
      <c r="AG74" s="279"/>
      <c r="AH74" s="225"/>
      <c r="AI74" s="222"/>
      <c r="AJ74" s="279"/>
      <c r="AK74" s="225"/>
      <c r="AL74" s="222"/>
      <c r="AM74" s="279"/>
      <c r="AN74" s="225"/>
      <c r="AO74" s="222"/>
      <c r="AP74" s="279"/>
      <c r="AQ74" s="225"/>
      <c r="AR74" s="368"/>
    </row>
    <row r="75" spans="1:44" s="148" customFormat="1" ht="22.35" customHeight="1" x14ac:dyDescent="0.25">
      <c r="A75" s="365" t="s">
        <v>328</v>
      </c>
      <c r="B75" s="366" t="s">
        <v>329</v>
      </c>
      <c r="C75" s="366" t="s">
        <v>315</v>
      </c>
      <c r="D75" s="144" t="s">
        <v>41</v>
      </c>
      <c r="E75" s="220">
        <f>E76+E77+E78+E79</f>
        <v>5357.5</v>
      </c>
      <c r="F75" s="220">
        <f>F76+F77+F78+F79</f>
        <v>2076.19</v>
      </c>
      <c r="G75" s="220">
        <f>(F75/E75)*100</f>
        <v>38.752963135790949</v>
      </c>
      <c r="H75" s="220">
        <f>H76+H77+H78+H79</f>
        <v>0</v>
      </c>
      <c r="I75" s="276">
        <f>I76+I77+I78+I79</f>
        <v>0</v>
      </c>
      <c r="J75" s="220" t="e">
        <f>(I75/H75)*100</f>
        <v>#DIV/0!</v>
      </c>
      <c r="K75" s="220">
        <f>K76+K77+K78+K79</f>
        <v>480</v>
      </c>
      <c r="L75" s="276">
        <f>L76+L77+L78+L79</f>
        <v>468.28</v>
      </c>
      <c r="M75" s="220">
        <f>(L75/K75)*100</f>
        <v>97.558333333333323</v>
      </c>
      <c r="N75" s="220">
        <f>N76+N77+N78+N79</f>
        <v>383.69</v>
      </c>
      <c r="O75" s="276">
        <f>O76+O77+O78+O79</f>
        <v>395.41</v>
      </c>
      <c r="P75" s="220">
        <f>(O75/N75)*100</f>
        <v>103.05454924548465</v>
      </c>
      <c r="Q75" s="220">
        <f>Q76+Q77+Q78+Q79</f>
        <v>480</v>
      </c>
      <c r="R75" s="276">
        <f>R76+R77+R78+R79</f>
        <v>355.1</v>
      </c>
      <c r="S75" s="220">
        <f>(R75/Q75)*100</f>
        <v>73.979166666666671</v>
      </c>
      <c r="T75" s="220">
        <f>T76+T77+T78+T79</f>
        <v>480</v>
      </c>
      <c r="U75" s="276">
        <f>U76+U77+U78+U79</f>
        <v>468.6</v>
      </c>
      <c r="V75" s="220">
        <f>(U75/T75)*100</f>
        <v>97.625</v>
      </c>
      <c r="W75" s="220">
        <f>W76+W77+W78+W79</f>
        <v>252.5</v>
      </c>
      <c r="X75" s="276">
        <f>X76+X77+X78+X79</f>
        <v>388.8</v>
      </c>
      <c r="Y75" s="220">
        <f>(X75/W75)*100</f>
        <v>153.98019801980197</v>
      </c>
      <c r="Z75" s="220">
        <f>Z76+Z77+Z78+Z79</f>
        <v>480</v>
      </c>
      <c r="AA75" s="276">
        <f t="shared" ref="AA75" si="42">AA76+AA77+AA78+AA79</f>
        <v>0</v>
      </c>
      <c r="AB75" s="220">
        <f>(AA75/Z75)*100</f>
        <v>0</v>
      </c>
      <c r="AC75" s="220">
        <f>AC76+AC77+AC78+AC79</f>
        <v>480</v>
      </c>
      <c r="AD75" s="276">
        <f t="shared" ref="AD75" si="43">AD76+AD77+AD78+AD79</f>
        <v>0</v>
      </c>
      <c r="AE75" s="220">
        <f>(AD75/AC75)*100</f>
        <v>0</v>
      </c>
      <c r="AF75" s="220">
        <f>AF76+AF77+AF78+AF79</f>
        <v>480</v>
      </c>
      <c r="AG75" s="276">
        <f t="shared" ref="AG75" si="44">AG76+AG77+AG78+AG79</f>
        <v>0</v>
      </c>
      <c r="AH75" s="220">
        <f>(AG75/AF75)*100</f>
        <v>0</v>
      </c>
      <c r="AI75" s="220">
        <f>AI76+AI77+AI78+AI79</f>
        <v>480</v>
      </c>
      <c r="AJ75" s="276">
        <f t="shared" ref="AJ75" si="45">AJ76+AJ77+AJ78+AJ79</f>
        <v>0</v>
      </c>
      <c r="AK75" s="220">
        <f>(AJ75/AI75)*100</f>
        <v>0</v>
      </c>
      <c r="AL75" s="220">
        <f>AL76+AL77+AL78+AL79</f>
        <v>480</v>
      </c>
      <c r="AM75" s="276">
        <f t="shared" ref="AM75" si="46">AM76+AM77+AM78+AM79</f>
        <v>0</v>
      </c>
      <c r="AN75" s="220">
        <f>(AM75/AL75)*100</f>
        <v>0</v>
      </c>
      <c r="AO75" s="220">
        <f>AO76+AO77+AO78+AO79</f>
        <v>881.31</v>
      </c>
      <c r="AP75" s="276">
        <f t="shared" ref="AP75" si="47">AP76+AP77+AP78+AP79</f>
        <v>0</v>
      </c>
      <c r="AQ75" s="220">
        <f>(AP75/AO75)*100</f>
        <v>0</v>
      </c>
      <c r="AR75" s="367"/>
    </row>
    <row r="76" spans="1:44" ht="31.5" x14ac:dyDescent="0.25">
      <c r="A76" s="365"/>
      <c r="B76" s="366"/>
      <c r="C76" s="366"/>
      <c r="D76" s="166" t="s">
        <v>37</v>
      </c>
      <c r="E76" s="219"/>
      <c r="F76" s="219"/>
      <c r="G76" s="219"/>
      <c r="H76" s="219"/>
      <c r="I76" s="275"/>
      <c r="J76" s="219"/>
      <c r="K76" s="219"/>
      <c r="L76" s="275"/>
      <c r="M76" s="219"/>
      <c r="N76" s="219"/>
      <c r="O76" s="275"/>
      <c r="P76" s="219"/>
      <c r="Q76" s="219"/>
      <c r="R76" s="275"/>
      <c r="S76" s="219"/>
      <c r="T76" s="219"/>
      <c r="U76" s="275"/>
      <c r="V76" s="219"/>
      <c r="W76" s="219"/>
      <c r="X76" s="275"/>
      <c r="Y76" s="219"/>
      <c r="Z76" s="219"/>
      <c r="AA76" s="275"/>
      <c r="AB76" s="219"/>
      <c r="AC76" s="219"/>
      <c r="AD76" s="275"/>
      <c r="AE76" s="219"/>
      <c r="AF76" s="219"/>
      <c r="AG76" s="275"/>
      <c r="AH76" s="219"/>
      <c r="AI76" s="219"/>
      <c r="AJ76" s="275"/>
      <c r="AK76" s="219"/>
      <c r="AL76" s="219"/>
      <c r="AM76" s="275"/>
      <c r="AN76" s="219"/>
      <c r="AO76" s="219"/>
      <c r="AP76" s="275"/>
      <c r="AQ76" s="219"/>
      <c r="AR76" s="368"/>
    </row>
    <row r="77" spans="1:44" ht="31.35" customHeight="1" x14ac:dyDescent="0.25">
      <c r="A77" s="365"/>
      <c r="B77" s="366"/>
      <c r="C77" s="366"/>
      <c r="D77" s="166" t="s">
        <v>2</v>
      </c>
      <c r="E77" s="219"/>
      <c r="F77" s="219"/>
      <c r="G77" s="219"/>
      <c r="H77" s="219"/>
      <c r="I77" s="275"/>
      <c r="J77" s="219"/>
      <c r="K77" s="219"/>
      <c r="L77" s="275"/>
      <c r="M77" s="219"/>
      <c r="N77" s="219"/>
      <c r="O77" s="275"/>
      <c r="P77" s="219"/>
      <c r="Q77" s="219"/>
      <c r="R77" s="275"/>
      <c r="S77" s="219"/>
      <c r="T77" s="219"/>
      <c r="U77" s="275"/>
      <c r="V77" s="219"/>
      <c r="W77" s="219"/>
      <c r="X77" s="275"/>
      <c r="Y77" s="219"/>
      <c r="Z77" s="219"/>
      <c r="AA77" s="275"/>
      <c r="AB77" s="219"/>
      <c r="AC77" s="219"/>
      <c r="AD77" s="275"/>
      <c r="AE77" s="219"/>
      <c r="AF77" s="219"/>
      <c r="AG77" s="275"/>
      <c r="AH77" s="219"/>
      <c r="AI77" s="219"/>
      <c r="AJ77" s="275"/>
      <c r="AK77" s="219"/>
      <c r="AL77" s="219"/>
      <c r="AM77" s="275"/>
      <c r="AN77" s="219"/>
      <c r="AO77" s="219"/>
      <c r="AP77" s="275"/>
      <c r="AQ77" s="219"/>
      <c r="AR77" s="368"/>
    </row>
    <row r="78" spans="1:44" ht="21.75" customHeight="1" x14ac:dyDescent="0.25">
      <c r="A78" s="365"/>
      <c r="B78" s="366"/>
      <c r="C78" s="366"/>
      <c r="D78" s="165" t="s">
        <v>43</v>
      </c>
      <c r="E78" s="222">
        <f>H78+K78+N78+Q78+T78+W78+Z78+AC78+AF78+AI78+AL78+AO78</f>
        <v>5357.5</v>
      </c>
      <c r="F78" s="222">
        <f>I78+L78+O78+R78+U78+X78+AA78+AD78+AG78+AJ78+AM78+AP78</f>
        <v>2076.19</v>
      </c>
      <c r="G78" s="248">
        <f>(F78/E78)*100</f>
        <v>38.752963135790949</v>
      </c>
      <c r="H78" s="222">
        <v>0</v>
      </c>
      <c r="I78" s="278">
        <v>0</v>
      </c>
      <c r="J78" s="248" t="e">
        <f>(I78/H78)*100</f>
        <v>#DIV/0!</v>
      </c>
      <c r="K78" s="222">
        <v>480</v>
      </c>
      <c r="L78" s="278">
        <v>468.28</v>
      </c>
      <c r="M78" s="248">
        <f>(L78/K78)*100</f>
        <v>97.558333333333323</v>
      </c>
      <c r="N78" s="222">
        <v>383.69</v>
      </c>
      <c r="O78" s="278">
        <v>395.41</v>
      </c>
      <c r="P78" s="248">
        <f>(O78/N78)*100</f>
        <v>103.05454924548465</v>
      </c>
      <c r="Q78" s="222">
        <v>480</v>
      </c>
      <c r="R78" s="278">
        <v>355.1</v>
      </c>
      <c r="S78" s="248">
        <f>(R78/Q78)*100</f>
        <v>73.979166666666671</v>
      </c>
      <c r="T78" s="222">
        <v>480</v>
      </c>
      <c r="U78" s="278">
        <v>468.6</v>
      </c>
      <c r="V78" s="248">
        <f>(U78/T78)*100</f>
        <v>97.625</v>
      </c>
      <c r="W78" s="222">
        <f>480-227.5</f>
        <v>252.5</v>
      </c>
      <c r="X78" s="278">
        <v>388.8</v>
      </c>
      <c r="Y78" s="248">
        <f>(X78/W78)*100</f>
        <v>153.98019801980197</v>
      </c>
      <c r="Z78" s="222">
        <v>480</v>
      </c>
      <c r="AA78" s="278"/>
      <c r="AB78" s="248">
        <f>(AA78/Z78)*100</f>
        <v>0</v>
      </c>
      <c r="AC78" s="222">
        <v>480</v>
      </c>
      <c r="AD78" s="278"/>
      <c r="AE78" s="248">
        <f>(AD78/AC78)*100</f>
        <v>0</v>
      </c>
      <c r="AF78" s="222">
        <v>480</v>
      </c>
      <c r="AG78" s="278"/>
      <c r="AH78" s="248">
        <f>(AG78/AF78)*100</f>
        <v>0</v>
      </c>
      <c r="AI78" s="222">
        <v>480</v>
      </c>
      <c r="AJ78" s="278"/>
      <c r="AK78" s="248">
        <f>(AJ78/AI78)*100</f>
        <v>0</v>
      </c>
      <c r="AL78" s="222">
        <v>480</v>
      </c>
      <c r="AM78" s="278"/>
      <c r="AN78" s="248">
        <f>(AM78/AL78)*100</f>
        <v>0</v>
      </c>
      <c r="AO78" s="222">
        <f>653.81+227.5</f>
        <v>881.31</v>
      </c>
      <c r="AP78" s="278"/>
      <c r="AQ78" s="248">
        <f>(AP78/AO78)*100</f>
        <v>0</v>
      </c>
      <c r="AR78" s="368"/>
    </row>
    <row r="79" spans="1:44" s="249" customFormat="1" ht="66" customHeight="1" x14ac:dyDescent="0.25">
      <c r="A79" s="365"/>
      <c r="B79" s="366"/>
      <c r="C79" s="366"/>
      <c r="D79" s="247" t="s">
        <v>268</v>
      </c>
      <c r="E79" s="219"/>
      <c r="F79" s="219"/>
      <c r="G79" s="219"/>
      <c r="H79" s="219"/>
      <c r="I79" s="275"/>
      <c r="J79" s="219"/>
      <c r="K79" s="219"/>
      <c r="L79" s="275"/>
      <c r="M79" s="219"/>
      <c r="N79" s="219"/>
      <c r="O79" s="275"/>
      <c r="P79" s="219"/>
      <c r="Q79" s="219"/>
      <c r="R79" s="275"/>
      <c r="S79" s="219"/>
      <c r="T79" s="219"/>
      <c r="U79" s="275"/>
      <c r="V79" s="219"/>
      <c r="W79" s="219"/>
      <c r="X79" s="275"/>
      <c r="Y79" s="219"/>
      <c r="Z79" s="219"/>
      <c r="AA79" s="275"/>
      <c r="AB79" s="219"/>
      <c r="AC79" s="219"/>
      <c r="AD79" s="275"/>
      <c r="AE79" s="219"/>
      <c r="AF79" s="219"/>
      <c r="AG79" s="275"/>
      <c r="AH79" s="219"/>
      <c r="AI79" s="219"/>
      <c r="AJ79" s="275"/>
      <c r="AK79" s="219"/>
      <c r="AL79" s="219"/>
      <c r="AM79" s="275"/>
      <c r="AN79" s="219"/>
      <c r="AO79" s="219"/>
      <c r="AP79" s="275"/>
      <c r="AQ79" s="219"/>
      <c r="AR79" s="368"/>
    </row>
    <row r="80" spans="1:44" ht="22.5" customHeight="1" x14ac:dyDescent="0.25">
      <c r="A80" s="351" t="s">
        <v>261</v>
      </c>
      <c r="B80" s="352"/>
      <c r="C80" s="352"/>
      <c r="D80" s="352"/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52"/>
      <c r="R80" s="352"/>
      <c r="S80" s="352"/>
      <c r="T80" s="352"/>
      <c r="U80" s="352"/>
      <c r="V80" s="352"/>
      <c r="W80" s="352"/>
      <c r="X80" s="352"/>
      <c r="Y80" s="352"/>
      <c r="Z80" s="352"/>
      <c r="AA80" s="352"/>
      <c r="AB80" s="352"/>
      <c r="AC80" s="352"/>
      <c r="AD80" s="352"/>
      <c r="AE80" s="352"/>
      <c r="AF80" s="352"/>
      <c r="AG80" s="352"/>
      <c r="AH80" s="352"/>
      <c r="AI80" s="352"/>
      <c r="AJ80" s="352"/>
      <c r="AK80" s="352"/>
      <c r="AL80" s="352"/>
      <c r="AM80" s="352"/>
      <c r="AN80" s="352"/>
      <c r="AO80" s="352"/>
      <c r="AP80" s="352"/>
      <c r="AQ80" s="352"/>
      <c r="AR80" s="353"/>
    </row>
    <row r="81" spans="1:44" ht="15" customHeight="1" x14ac:dyDescent="0.25">
      <c r="A81" s="354" t="s">
        <v>330</v>
      </c>
      <c r="B81" s="355"/>
      <c r="C81" s="356"/>
      <c r="D81" s="137" t="s">
        <v>41</v>
      </c>
      <c r="E81" s="220">
        <f>E82+E83+E84+E85</f>
        <v>11817.500000000002</v>
      </c>
      <c r="F81" s="220">
        <f>F82+F83+F84+F85</f>
        <v>6071.0000000000009</v>
      </c>
      <c r="G81" s="220">
        <f>(F81/E81)*100</f>
        <v>51.372963824836049</v>
      </c>
      <c r="H81" s="220">
        <f>H82+H83+H84+H85</f>
        <v>0</v>
      </c>
      <c r="I81" s="276">
        <f>I82+I83+I84+I85</f>
        <v>1060</v>
      </c>
      <c r="J81" s="220" t="e">
        <f>(I81/H81)*100</f>
        <v>#DIV/0!</v>
      </c>
      <c r="K81" s="220">
        <f>K82+K83+K84+K85</f>
        <v>2600.6</v>
      </c>
      <c r="L81" s="276">
        <f>L82+L83+L84+L85</f>
        <v>2197.5</v>
      </c>
      <c r="M81" s="220">
        <f>(L81/K81)*100</f>
        <v>84.499730831346625</v>
      </c>
      <c r="N81" s="220">
        <f>N82+N83+N84+N85</f>
        <v>1257.0999999999999</v>
      </c>
      <c r="O81" s="276">
        <f>O82+O83+O84+O85</f>
        <v>600.20000000000005</v>
      </c>
      <c r="P81" s="220">
        <f>(O81/N81)*100</f>
        <v>47.744809482141441</v>
      </c>
      <c r="Q81" s="220">
        <f>Q82+Q83+Q84+Q85</f>
        <v>997.3</v>
      </c>
      <c r="R81" s="276">
        <f>R82+R83+R84+R85</f>
        <v>791.1</v>
      </c>
      <c r="S81" s="220">
        <f>(R81/Q81)*100</f>
        <v>79.324175273237756</v>
      </c>
      <c r="T81" s="220">
        <f>T82+T83+T84+T85</f>
        <v>830.6</v>
      </c>
      <c r="U81" s="276">
        <f>U82+U83+U84+U85</f>
        <v>709.8</v>
      </c>
      <c r="V81" s="220">
        <f>(U81/T81)*100</f>
        <v>85.456296653021894</v>
      </c>
      <c r="W81" s="220">
        <f>W82+W83+W84+W85</f>
        <v>385.40000000000003</v>
      </c>
      <c r="X81" s="276">
        <f>X82+X83+X84+X85</f>
        <v>712.40000000000009</v>
      </c>
      <c r="Y81" s="220">
        <f>(X81/W81)*100</f>
        <v>184.84691229891024</v>
      </c>
      <c r="Z81" s="220">
        <f>Z82+Z83+Z84+Z85</f>
        <v>815.5</v>
      </c>
      <c r="AA81" s="276">
        <f>AA82+AA83+AA84+AA85</f>
        <v>0</v>
      </c>
      <c r="AB81" s="220">
        <f>(AA81/Z81)*100</f>
        <v>0</v>
      </c>
      <c r="AC81" s="220">
        <f>AC82+AC83+AC84+AC85</f>
        <v>815.5</v>
      </c>
      <c r="AD81" s="276">
        <f>AD82+AD83+AD84+AD85</f>
        <v>0</v>
      </c>
      <c r="AE81" s="220">
        <f>(AD81/AC81)*100</f>
        <v>0</v>
      </c>
      <c r="AF81" s="220">
        <f>AF82+AF83+AF84+AF85</f>
        <v>815.5</v>
      </c>
      <c r="AG81" s="276">
        <f>AG82+AG83+AG84+AG85</f>
        <v>0</v>
      </c>
      <c r="AH81" s="220">
        <f>(AG81/AF81)*100</f>
        <v>0</v>
      </c>
      <c r="AI81" s="220">
        <f>AI82+AI83+AI84+AI85</f>
        <v>1356.19</v>
      </c>
      <c r="AJ81" s="276">
        <f>AJ82+AJ83+AJ84+AJ85</f>
        <v>0</v>
      </c>
      <c r="AK81" s="220">
        <f>(AJ81/AI81)*100</f>
        <v>0</v>
      </c>
      <c r="AL81" s="220">
        <f>AL82+AL83+AL84+AL85</f>
        <v>625.5</v>
      </c>
      <c r="AM81" s="276">
        <f>AM82+AM83+AM84+AM85</f>
        <v>0</v>
      </c>
      <c r="AN81" s="220">
        <f>(AM81/AL81)*100</f>
        <v>0</v>
      </c>
      <c r="AO81" s="220">
        <f>AO82+AO83+AO84+AO85</f>
        <v>1318.31</v>
      </c>
      <c r="AP81" s="276">
        <f>AP82+AP83+AP84+AP85</f>
        <v>0</v>
      </c>
      <c r="AQ81" s="220">
        <f>(AP81/AO81)*100</f>
        <v>0</v>
      </c>
      <c r="AR81" s="360"/>
    </row>
    <row r="82" spans="1:44" ht="31.5" x14ac:dyDescent="0.25">
      <c r="A82" s="357"/>
      <c r="B82" s="358"/>
      <c r="C82" s="359"/>
      <c r="D82" s="166" t="s">
        <v>37</v>
      </c>
      <c r="E82" s="220"/>
      <c r="F82" s="219"/>
      <c r="G82" s="219"/>
      <c r="H82" s="219"/>
      <c r="I82" s="275"/>
      <c r="J82" s="233"/>
      <c r="K82" s="219"/>
      <c r="L82" s="275"/>
      <c r="M82" s="233"/>
      <c r="N82" s="219"/>
      <c r="O82" s="275"/>
      <c r="P82" s="233"/>
      <c r="Q82" s="219"/>
      <c r="R82" s="275"/>
      <c r="S82" s="233"/>
      <c r="T82" s="219"/>
      <c r="U82" s="275"/>
      <c r="V82" s="233"/>
      <c r="W82" s="219"/>
      <c r="X82" s="275"/>
      <c r="Y82" s="233"/>
      <c r="Z82" s="219"/>
      <c r="AA82" s="275"/>
      <c r="AB82" s="233"/>
      <c r="AC82" s="219"/>
      <c r="AD82" s="275"/>
      <c r="AE82" s="233"/>
      <c r="AF82" s="219"/>
      <c r="AG82" s="275"/>
      <c r="AH82" s="233"/>
      <c r="AI82" s="219"/>
      <c r="AJ82" s="275"/>
      <c r="AK82" s="233"/>
      <c r="AL82" s="219"/>
      <c r="AM82" s="275"/>
      <c r="AN82" s="233"/>
      <c r="AO82" s="219"/>
      <c r="AP82" s="275"/>
      <c r="AQ82" s="233"/>
      <c r="AR82" s="361"/>
    </row>
    <row r="83" spans="1:44" ht="32.450000000000003" customHeight="1" x14ac:dyDescent="0.25">
      <c r="A83" s="357"/>
      <c r="B83" s="358"/>
      <c r="C83" s="359"/>
      <c r="D83" s="166" t="s">
        <v>2</v>
      </c>
      <c r="E83" s="238">
        <f>E12</f>
        <v>0</v>
      </c>
      <c r="F83" s="238">
        <f>F12</f>
        <v>0</v>
      </c>
      <c r="G83" s="220" t="e">
        <f>(F83/E83)*100</f>
        <v>#DIV/0!</v>
      </c>
      <c r="H83" s="219"/>
      <c r="I83" s="275"/>
      <c r="J83" s="233"/>
      <c r="K83" s="219"/>
      <c r="L83" s="275"/>
      <c r="M83" s="233"/>
      <c r="N83" s="219"/>
      <c r="O83" s="275"/>
      <c r="P83" s="233"/>
      <c r="Q83" s="219"/>
      <c r="R83" s="275"/>
      <c r="S83" s="233"/>
      <c r="T83" s="219"/>
      <c r="U83" s="275"/>
      <c r="V83" s="233"/>
      <c r="W83" s="219"/>
      <c r="X83" s="275"/>
      <c r="Y83" s="233"/>
      <c r="Z83" s="219"/>
      <c r="AA83" s="275"/>
      <c r="AB83" s="233"/>
      <c r="AC83" s="238">
        <f>AC12</f>
        <v>0</v>
      </c>
      <c r="AD83" s="277">
        <f>AD12</f>
        <v>0</v>
      </c>
      <c r="AE83" s="220" t="e">
        <f>(AD83/AC83)*100</f>
        <v>#DIV/0!</v>
      </c>
      <c r="AF83" s="238">
        <f>AF12</f>
        <v>0</v>
      </c>
      <c r="AG83" s="277">
        <f>AG12</f>
        <v>0</v>
      </c>
      <c r="AH83" s="220" t="e">
        <f>(AG83/AF83)*100</f>
        <v>#DIV/0!</v>
      </c>
      <c r="AI83" s="219"/>
      <c r="AJ83" s="275"/>
      <c r="AK83" s="233"/>
      <c r="AL83" s="219"/>
      <c r="AM83" s="275"/>
      <c r="AN83" s="233"/>
      <c r="AO83" s="219"/>
      <c r="AP83" s="275"/>
      <c r="AQ83" s="233"/>
      <c r="AR83" s="361"/>
    </row>
    <row r="84" spans="1:44" ht="20.25" customHeight="1" x14ac:dyDescent="0.25">
      <c r="A84" s="357"/>
      <c r="B84" s="358"/>
      <c r="C84" s="359"/>
      <c r="D84" s="246" t="s">
        <v>43</v>
      </c>
      <c r="E84" s="238">
        <f>E13</f>
        <v>11817.500000000002</v>
      </c>
      <c r="F84" s="238">
        <f>F13</f>
        <v>6071.0000000000009</v>
      </c>
      <c r="G84" s="220">
        <f>(F84/E84)*100</f>
        <v>51.372963824836049</v>
      </c>
      <c r="H84" s="238">
        <f>H13</f>
        <v>0</v>
      </c>
      <c r="I84" s="277">
        <f>I13</f>
        <v>1060</v>
      </c>
      <c r="J84" s="220" t="e">
        <f>(I84/H84)*100</f>
        <v>#DIV/0!</v>
      </c>
      <c r="K84" s="238">
        <f>K13</f>
        <v>2600.6</v>
      </c>
      <c r="L84" s="277">
        <f>L13</f>
        <v>2197.5</v>
      </c>
      <c r="M84" s="220">
        <f>(L84/K84)*100</f>
        <v>84.499730831346625</v>
      </c>
      <c r="N84" s="238">
        <f>N13</f>
        <v>1257.0999999999999</v>
      </c>
      <c r="O84" s="277">
        <f>O13</f>
        <v>600.20000000000005</v>
      </c>
      <c r="P84" s="220">
        <f>(O84/N84)*100</f>
        <v>47.744809482141441</v>
      </c>
      <c r="Q84" s="238">
        <f>Q13</f>
        <v>997.3</v>
      </c>
      <c r="R84" s="277">
        <f>R13</f>
        <v>791.1</v>
      </c>
      <c r="S84" s="220">
        <f>(R84/Q84)*100</f>
        <v>79.324175273237756</v>
      </c>
      <c r="T84" s="238">
        <f>T13</f>
        <v>830.6</v>
      </c>
      <c r="U84" s="277">
        <f>U13</f>
        <v>709.8</v>
      </c>
      <c r="V84" s="220">
        <f>(U84/T84)*100</f>
        <v>85.456296653021894</v>
      </c>
      <c r="W84" s="238">
        <f>W13</f>
        <v>385.40000000000003</v>
      </c>
      <c r="X84" s="277">
        <f>X13</f>
        <v>712.40000000000009</v>
      </c>
      <c r="Y84" s="220">
        <f>(X84/W84)*100</f>
        <v>184.84691229891024</v>
      </c>
      <c r="Z84" s="238">
        <f>Z13</f>
        <v>815.5</v>
      </c>
      <c r="AA84" s="277">
        <f>AA13</f>
        <v>0</v>
      </c>
      <c r="AB84" s="220">
        <f>(AA84/Z84)*100</f>
        <v>0</v>
      </c>
      <c r="AC84" s="238">
        <f>AC13</f>
        <v>815.5</v>
      </c>
      <c r="AD84" s="277">
        <f>AD13</f>
        <v>0</v>
      </c>
      <c r="AE84" s="220">
        <f>(AD84/AC84)*100</f>
        <v>0</v>
      </c>
      <c r="AF84" s="238">
        <f>AF13</f>
        <v>815.5</v>
      </c>
      <c r="AG84" s="277">
        <f>AG13</f>
        <v>0</v>
      </c>
      <c r="AH84" s="220">
        <f>(AG84/AF84)*100</f>
        <v>0</v>
      </c>
      <c r="AI84" s="238">
        <f>AI13</f>
        <v>1356.19</v>
      </c>
      <c r="AJ84" s="277">
        <f>AJ13</f>
        <v>0</v>
      </c>
      <c r="AK84" s="220">
        <f>(AJ84/AI84)*100</f>
        <v>0</v>
      </c>
      <c r="AL84" s="238">
        <f>AL13</f>
        <v>625.5</v>
      </c>
      <c r="AM84" s="277">
        <f>AM13</f>
        <v>0</v>
      </c>
      <c r="AN84" s="220">
        <f>(AM84/AL84)*100</f>
        <v>0</v>
      </c>
      <c r="AO84" s="238">
        <f>AO13</f>
        <v>1318.31</v>
      </c>
      <c r="AP84" s="277">
        <f>AP13</f>
        <v>0</v>
      </c>
      <c r="AQ84" s="220">
        <f>(AP84/AO84)*100</f>
        <v>0</v>
      </c>
      <c r="AR84" s="361"/>
    </row>
    <row r="85" spans="1:44" ht="31.35" customHeight="1" thickBot="1" x14ac:dyDescent="0.3">
      <c r="A85" s="357"/>
      <c r="B85" s="358"/>
      <c r="C85" s="359"/>
      <c r="D85" s="168" t="s">
        <v>268</v>
      </c>
      <c r="E85" s="222"/>
      <c r="F85" s="222"/>
      <c r="G85" s="236"/>
      <c r="H85" s="222"/>
      <c r="I85" s="278"/>
      <c r="J85" s="223"/>
      <c r="K85" s="222"/>
      <c r="L85" s="278"/>
      <c r="M85" s="222"/>
      <c r="N85" s="222"/>
      <c r="O85" s="278"/>
      <c r="P85" s="222"/>
      <c r="Q85" s="222"/>
      <c r="R85" s="278"/>
      <c r="S85" s="222"/>
      <c r="T85" s="222"/>
      <c r="U85" s="290"/>
      <c r="V85" s="222"/>
      <c r="W85" s="222"/>
      <c r="X85" s="278"/>
      <c r="Y85" s="222"/>
      <c r="Z85" s="222"/>
      <c r="AA85" s="279"/>
      <c r="AB85" s="225"/>
      <c r="AC85" s="222"/>
      <c r="AD85" s="279"/>
      <c r="AE85" s="225"/>
      <c r="AF85" s="222"/>
      <c r="AG85" s="279"/>
      <c r="AH85" s="225"/>
      <c r="AI85" s="222"/>
      <c r="AJ85" s="279"/>
      <c r="AK85" s="222"/>
      <c r="AL85" s="222"/>
      <c r="AM85" s="279"/>
      <c r="AN85" s="222"/>
      <c r="AO85" s="222"/>
      <c r="AP85" s="279"/>
      <c r="AQ85" s="225"/>
      <c r="AR85" s="361"/>
    </row>
    <row r="86" spans="1:44" s="101" customFormat="1" ht="27.6" customHeight="1" x14ac:dyDescent="0.25">
      <c r="A86" s="362" t="s">
        <v>312</v>
      </c>
      <c r="B86" s="362"/>
      <c r="C86" s="362"/>
      <c r="D86" s="362"/>
      <c r="E86" s="362"/>
      <c r="F86" s="362"/>
      <c r="G86" s="362"/>
      <c r="H86" s="362"/>
      <c r="I86" s="362"/>
      <c r="J86" s="362"/>
      <c r="K86" s="362"/>
      <c r="L86" s="362"/>
      <c r="M86" s="362"/>
      <c r="N86" s="362"/>
      <c r="O86" s="362"/>
      <c r="P86" s="362"/>
      <c r="Q86" s="362"/>
      <c r="R86" s="362"/>
      <c r="S86" s="362"/>
      <c r="T86" s="362"/>
      <c r="U86" s="362"/>
      <c r="V86" s="362"/>
      <c r="W86" s="362"/>
      <c r="X86" s="362"/>
      <c r="Y86" s="362"/>
      <c r="Z86" s="362"/>
      <c r="AA86" s="362"/>
      <c r="AB86" s="362"/>
      <c r="AC86" s="362"/>
      <c r="AD86" s="362"/>
      <c r="AE86" s="362"/>
      <c r="AF86" s="362"/>
      <c r="AG86" s="362"/>
      <c r="AH86" s="362"/>
      <c r="AI86" s="362"/>
      <c r="AJ86" s="362"/>
      <c r="AK86" s="362"/>
      <c r="AL86" s="362"/>
      <c r="AM86" s="362"/>
      <c r="AN86" s="362"/>
      <c r="AO86" s="362"/>
      <c r="AP86" s="362"/>
      <c r="AQ86" s="362"/>
      <c r="AR86" s="362"/>
    </row>
    <row r="87" spans="1:44" s="102" customFormat="1" ht="45" customHeight="1" x14ac:dyDescent="0.25">
      <c r="A87" s="363" t="s">
        <v>278</v>
      </c>
      <c r="B87" s="364"/>
      <c r="C87" s="364"/>
      <c r="D87" s="364"/>
      <c r="E87" s="364"/>
      <c r="F87" s="364"/>
      <c r="G87" s="364"/>
      <c r="H87" s="364"/>
      <c r="I87" s="364"/>
      <c r="J87" s="364"/>
      <c r="K87" s="364"/>
      <c r="L87" s="364"/>
      <c r="M87" s="364"/>
      <c r="N87" s="364"/>
      <c r="O87" s="364"/>
      <c r="P87" s="364"/>
      <c r="Q87" s="364"/>
      <c r="R87" s="364"/>
      <c r="S87" s="364"/>
      <c r="T87" s="364"/>
      <c r="U87" s="364"/>
      <c r="V87" s="364"/>
      <c r="W87" s="364"/>
      <c r="X87" s="364"/>
      <c r="Y87" s="364"/>
      <c r="Z87" s="364"/>
      <c r="AA87" s="364"/>
      <c r="AB87" s="364"/>
      <c r="AC87" s="364"/>
      <c r="AD87" s="364"/>
      <c r="AE87" s="364"/>
      <c r="AF87" s="364"/>
      <c r="AG87" s="364"/>
      <c r="AH87" s="364"/>
      <c r="AI87" s="364"/>
      <c r="AJ87" s="364"/>
      <c r="AK87" s="364"/>
      <c r="AL87" s="364"/>
      <c r="AM87" s="364"/>
      <c r="AN87" s="364"/>
      <c r="AO87" s="364"/>
      <c r="AP87" s="364"/>
      <c r="AQ87" s="364"/>
      <c r="AR87" s="364"/>
    </row>
    <row r="88" spans="1:44" s="102" customFormat="1" ht="19.5" customHeight="1" x14ac:dyDescent="0.25">
      <c r="A88" s="213"/>
      <c r="B88" s="113"/>
      <c r="C88" s="113"/>
      <c r="D88" s="113"/>
      <c r="E88" s="113"/>
      <c r="F88" s="113"/>
      <c r="G88" s="113"/>
      <c r="H88" s="113"/>
      <c r="I88" s="281"/>
      <c r="J88" s="113"/>
      <c r="K88" s="113"/>
      <c r="L88" s="281"/>
      <c r="M88" s="113"/>
      <c r="N88" s="113"/>
      <c r="O88" s="281"/>
      <c r="P88" s="113"/>
      <c r="Q88" s="113"/>
      <c r="R88" s="281"/>
      <c r="S88" s="113"/>
      <c r="T88" s="113"/>
      <c r="U88" s="291"/>
      <c r="V88" s="113"/>
      <c r="W88" s="113"/>
      <c r="X88" s="281"/>
      <c r="Y88" s="113"/>
      <c r="Z88" s="113"/>
      <c r="AA88" s="281"/>
      <c r="AB88" s="113"/>
      <c r="AC88" s="113"/>
      <c r="AD88" s="281"/>
      <c r="AE88" s="113"/>
      <c r="AF88" s="113"/>
      <c r="AG88" s="281"/>
      <c r="AH88" s="113"/>
      <c r="AI88" s="113"/>
      <c r="AJ88" s="281"/>
      <c r="AK88" s="113"/>
      <c r="AL88" s="113"/>
      <c r="AM88" s="281"/>
      <c r="AN88" s="113"/>
      <c r="AO88" s="113"/>
      <c r="AP88" s="281"/>
      <c r="AQ88" s="113"/>
      <c r="AR88" s="113"/>
    </row>
    <row r="89" spans="1:44" ht="19.5" customHeight="1" x14ac:dyDescent="0.3">
      <c r="A89" s="349" t="s">
        <v>331</v>
      </c>
      <c r="B89" s="349"/>
      <c r="C89" s="349"/>
      <c r="D89" s="349"/>
      <c r="E89" s="349"/>
      <c r="F89" s="349"/>
      <c r="G89" s="349"/>
      <c r="H89" s="349"/>
      <c r="I89" s="349"/>
      <c r="J89" s="349"/>
      <c r="K89" s="349"/>
      <c r="L89" s="349"/>
      <c r="M89" s="349"/>
      <c r="N89" s="349"/>
      <c r="O89" s="349"/>
      <c r="P89" s="349"/>
      <c r="Q89" s="349"/>
      <c r="R89" s="349"/>
      <c r="S89" s="349"/>
      <c r="T89" s="349"/>
      <c r="U89" s="349"/>
      <c r="V89" s="349"/>
      <c r="W89" s="349"/>
      <c r="X89" s="349"/>
      <c r="Y89" s="349"/>
      <c r="Z89" s="349"/>
      <c r="AA89" s="349"/>
      <c r="AB89" s="349"/>
      <c r="AC89" s="349"/>
      <c r="AD89" s="349"/>
      <c r="AE89" s="349"/>
      <c r="AF89" s="349"/>
      <c r="AG89" s="349"/>
      <c r="AH89" s="349"/>
      <c r="AI89" s="349"/>
      <c r="AJ89" s="349"/>
      <c r="AK89" s="349"/>
      <c r="AL89" s="349"/>
      <c r="AM89" s="349"/>
      <c r="AN89" s="349"/>
      <c r="AO89" s="349"/>
      <c r="AP89" s="303"/>
      <c r="AQ89" s="114"/>
    </row>
    <row r="90" spans="1:44" ht="19.5" customHeight="1" x14ac:dyDescent="0.3">
      <c r="A90" s="212"/>
      <c r="B90" s="212"/>
      <c r="C90" s="212"/>
      <c r="D90" s="212"/>
      <c r="E90" s="212"/>
      <c r="F90" s="212"/>
      <c r="G90" s="212"/>
      <c r="H90" s="212"/>
      <c r="I90" s="282"/>
      <c r="J90" s="212"/>
      <c r="K90" s="212"/>
      <c r="L90" s="282"/>
      <c r="M90" s="212"/>
      <c r="N90" s="212"/>
      <c r="O90" s="282"/>
      <c r="P90" s="212"/>
      <c r="Q90" s="212"/>
      <c r="R90" s="282"/>
      <c r="S90" s="212"/>
      <c r="T90" s="212"/>
      <c r="U90" s="282"/>
      <c r="V90" s="212"/>
      <c r="W90" s="212"/>
      <c r="X90" s="282"/>
      <c r="Y90" s="212"/>
      <c r="Z90" s="212"/>
      <c r="AA90" s="282"/>
      <c r="AB90" s="212"/>
      <c r="AC90" s="212"/>
      <c r="AD90" s="282"/>
      <c r="AE90" s="212"/>
      <c r="AF90" s="212"/>
      <c r="AG90" s="282"/>
      <c r="AH90" s="212"/>
      <c r="AI90" s="212"/>
      <c r="AJ90" s="282"/>
      <c r="AK90" s="212"/>
      <c r="AL90" s="212"/>
      <c r="AM90" s="282"/>
      <c r="AN90" s="212"/>
      <c r="AO90" s="212"/>
      <c r="AP90" s="303"/>
      <c r="AQ90" s="114"/>
    </row>
    <row r="91" spans="1:44" ht="16.5" customHeight="1" x14ac:dyDescent="0.3">
      <c r="A91" s="147" t="s">
        <v>332</v>
      </c>
      <c r="B91" s="147"/>
      <c r="C91" s="163"/>
      <c r="D91" s="163"/>
      <c r="E91" s="146"/>
      <c r="F91" s="348"/>
      <c r="G91" s="348"/>
      <c r="H91" s="348"/>
      <c r="I91" s="348"/>
      <c r="J91" s="146" t="s">
        <v>333</v>
      </c>
      <c r="L91" s="289"/>
      <c r="M91" s="146"/>
      <c r="N91" s="146"/>
      <c r="O91" s="289"/>
      <c r="P91" s="146"/>
      <c r="Q91" s="146"/>
      <c r="R91" s="289"/>
      <c r="S91" s="146"/>
      <c r="T91" s="146"/>
      <c r="U91" s="289"/>
      <c r="V91" s="146"/>
      <c r="W91" s="146"/>
      <c r="X91" s="289"/>
      <c r="Y91" s="146"/>
      <c r="Z91" s="146"/>
      <c r="AA91" s="289"/>
      <c r="AB91" s="146"/>
      <c r="AC91" s="146"/>
      <c r="AD91" s="289"/>
      <c r="AE91" s="146"/>
      <c r="AF91" s="146"/>
      <c r="AG91" s="289"/>
      <c r="AH91" s="146"/>
      <c r="AI91" s="146"/>
      <c r="AJ91" s="289"/>
      <c r="AK91" s="146"/>
      <c r="AL91" s="146"/>
      <c r="AM91" s="289"/>
      <c r="AN91" s="146"/>
      <c r="AO91" s="146"/>
      <c r="AP91" s="304"/>
      <c r="AQ91" s="111"/>
      <c r="AR91" s="111"/>
    </row>
    <row r="92" spans="1:44" ht="18.75" x14ac:dyDescent="0.3">
      <c r="A92" s="117"/>
      <c r="B92" s="115"/>
      <c r="C92" s="115"/>
      <c r="D92" s="118"/>
      <c r="E92" s="119"/>
      <c r="F92" s="119"/>
      <c r="G92" s="119"/>
      <c r="H92" s="115"/>
      <c r="I92" s="283"/>
      <c r="J92" s="115"/>
      <c r="K92" s="115"/>
      <c r="L92" s="283"/>
      <c r="M92" s="115"/>
      <c r="N92" s="115"/>
      <c r="O92" s="283"/>
      <c r="P92" s="115"/>
      <c r="Q92" s="115"/>
      <c r="R92" s="283"/>
      <c r="S92" s="115"/>
      <c r="T92" s="116"/>
      <c r="U92" s="292"/>
      <c r="V92" s="116"/>
      <c r="W92" s="116"/>
      <c r="X92" s="292"/>
      <c r="Y92" s="116"/>
      <c r="Z92" s="116"/>
      <c r="AA92" s="292"/>
      <c r="AB92" s="116"/>
      <c r="AC92" s="116"/>
      <c r="AD92" s="292"/>
      <c r="AE92" s="116"/>
      <c r="AF92" s="116"/>
      <c r="AG92" s="292"/>
      <c r="AH92" s="116"/>
      <c r="AI92" s="115"/>
      <c r="AJ92" s="283"/>
      <c r="AK92" s="115"/>
      <c r="AL92" s="116"/>
      <c r="AM92" s="292"/>
      <c r="AN92" s="116"/>
      <c r="AO92" s="120"/>
      <c r="AP92" s="300"/>
      <c r="AQ92" s="95"/>
    </row>
    <row r="93" spans="1:44" ht="18.75" x14ac:dyDescent="0.3">
      <c r="A93" s="117"/>
      <c r="B93" s="115"/>
      <c r="C93" s="115"/>
      <c r="D93" s="118"/>
      <c r="E93" s="119"/>
      <c r="F93" s="119"/>
      <c r="G93" s="119"/>
      <c r="H93" s="115"/>
      <c r="I93" s="283"/>
      <c r="J93" s="115"/>
      <c r="K93" s="115"/>
      <c r="L93" s="283"/>
      <c r="M93" s="115"/>
      <c r="N93" s="115"/>
      <c r="O93" s="283"/>
      <c r="P93" s="115"/>
      <c r="Q93" s="115"/>
      <c r="R93" s="283"/>
      <c r="S93" s="115"/>
      <c r="T93" s="116"/>
      <c r="U93" s="292"/>
      <c r="V93" s="116"/>
      <c r="W93" s="116"/>
      <c r="X93" s="292"/>
      <c r="Y93" s="116"/>
      <c r="Z93" s="116"/>
      <c r="AA93" s="292"/>
      <c r="AB93" s="116"/>
      <c r="AC93" s="116"/>
      <c r="AD93" s="292"/>
      <c r="AE93" s="116"/>
      <c r="AF93" s="116"/>
      <c r="AG93" s="292"/>
      <c r="AH93" s="116"/>
      <c r="AI93" s="115"/>
      <c r="AJ93" s="283"/>
      <c r="AK93" s="115"/>
      <c r="AL93" s="116"/>
      <c r="AM93" s="292"/>
      <c r="AN93" s="116"/>
      <c r="AO93" s="120"/>
      <c r="AP93" s="300"/>
      <c r="AQ93" s="95"/>
    </row>
    <row r="94" spans="1:44" ht="18.75" x14ac:dyDescent="0.3">
      <c r="A94" s="117"/>
      <c r="B94" s="115" t="s">
        <v>263</v>
      </c>
      <c r="C94" s="115"/>
      <c r="D94" s="118"/>
      <c r="E94" s="119"/>
      <c r="F94" s="119"/>
      <c r="G94" s="119"/>
      <c r="H94" s="115"/>
      <c r="I94" s="283"/>
      <c r="J94" s="115"/>
      <c r="K94" s="115"/>
      <c r="L94" s="283"/>
      <c r="M94" s="115"/>
      <c r="N94" s="115"/>
      <c r="O94" s="283"/>
      <c r="P94" s="115"/>
      <c r="Q94" s="115"/>
      <c r="R94" s="283"/>
      <c r="S94" s="115"/>
      <c r="T94" s="116"/>
      <c r="U94" s="292"/>
      <c r="V94" s="116"/>
      <c r="W94" s="116"/>
      <c r="X94" s="292"/>
      <c r="Y94" s="116"/>
      <c r="Z94" s="116"/>
      <c r="AA94" s="292"/>
      <c r="AB94" s="116"/>
      <c r="AC94" s="116"/>
      <c r="AD94" s="292"/>
      <c r="AE94" s="116"/>
      <c r="AF94" s="116"/>
      <c r="AG94" s="292"/>
      <c r="AH94" s="116"/>
      <c r="AI94" s="115"/>
      <c r="AJ94" s="283"/>
      <c r="AK94" s="115"/>
      <c r="AL94" s="116"/>
      <c r="AM94" s="292"/>
      <c r="AN94" s="116"/>
      <c r="AO94" s="120"/>
      <c r="AP94" s="300"/>
      <c r="AQ94" s="95"/>
    </row>
    <row r="95" spans="1:44" ht="18.75" x14ac:dyDescent="0.3">
      <c r="A95" s="117"/>
      <c r="B95" s="115"/>
      <c r="C95" s="115"/>
      <c r="D95" s="118"/>
      <c r="E95" s="119"/>
      <c r="F95" s="119"/>
      <c r="G95" s="119"/>
      <c r="H95" s="115"/>
      <c r="I95" s="283"/>
      <c r="J95" s="115"/>
      <c r="K95" s="115"/>
      <c r="L95" s="283"/>
      <c r="M95" s="115"/>
      <c r="N95" s="115"/>
      <c r="O95" s="283"/>
      <c r="P95" s="115"/>
      <c r="Q95" s="115"/>
      <c r="R95" s="283"/>
      <c r="S95" s="115"/>
      <c r="T95" s="116"/>
      <c r="U95" s="292"/>
      <c r="V95" s="116"/>
      <c r="W95" s="116"/>
      <c r="X95" s="292"/>
      <c r="Y95" s="116"/>
      <c r="Z95" s="116"/>
      <c r="AA95" s="292"/>
      <c r="AB95" s="116"/>
      <c r="AC95" s="116"/>
      <c r="AD95" s="292"/>
      <c r="AE95" s="116"/>
      <c r="AF95" s="116"/>
      <c r="AG95" s="292"/>
      <c r="AH95" s="116"/>
      <c r="AI95" s="115"/>
      <c r="AJ95" s="283"/>
      <c r="AK95" s="115"/>
      <c r="AL95" s="116"/>
      <c r="AM95" s="292"/>
      <c r="AN95" s="116"/>
      <c r="AO95" s="120"/>
      <c r="AP95" s="300"/>
      <c r="AQ95" s="95"/>
    </row>
    <row r="96" spans="1:44" ht="18.75" x14ac:dyDescent="0.3">
      <c r="A96" s="349" t="s">
        <v>266</v>
      </c>
      <c r="B96" s="349"/>
      <c r="C96" s="349"/>
      <c r="D96" s="350"/>
      <c r="E96" s="350"/>
      <c r="F96" s="350"/>
      <c r="G96" s="350"/>
      <c r="H96" s="350"/>
      <c r="I96" s="350"/>
      <c r="J96" s="350"/>
      <c r="K96" s="350"/>
      <c r="L96" s="282"/>
      <c r="M96" s="212"/>
      <c r="N96" s="212"/>
      <c r="O96" s="282"/>
      <c r="P96" s="212"/>
      <c r="Q96" s="212"/>
      <c r="R96" s="282"/>
      <c r="S96" s="212"/>
      <c r="T96" s="212"/>
      <c r="U96" s="282"/>
      <c r="V96" s="212"/>
      <c r="W96" s="212"/>
      <c r="X96" s="282"/>
      <c r="Y96" s="212"/>
      <c r="Z96" s="212"/>
      <c r="AA96" s="282"/>
      <c r="AB96" s="212"/>
      <c r="AC96" s="212"/>
      <c r="AD96" s="282"/>
      <c r="AE96" s="212"/>
      <c r="AF96" s="212"/>
      <c r="AG96" s="282"/>
      <c r="AH96" s="212"/>
      <c r="AI96" s="212"/>
      <c r="AJ96" s="282"/>
      <c r="AK96" s="212"/>
      <c r="AL96" s="212"/>
      <c r="AM96" s="282"/>
      <c r="AN96" s="212"/>
      <c r="AO96" s="212"/>
      <c r="AP96" s="303"/>
      <c r="AQ96" s="114"/>
    </row>
    <row r="99" spans="1:44" ht="18.75" x14ac:dyDescent="0.3">
      <c r="A99" s="146"/>
      <c r="B99" s="115"/>
      <c r="C99" s="115"/>
      <c r="D99" s="118"/>
      <c r="E99" s="119"/>
      <c r="F99" s="119"/>
      <c r="G99" s="119"/>
      <c r="H99" s="115"/>
      <c r="I99" s="283"/>
      <c r="J99" s="115"/>
      <c r="K99" s="115"/>
      <c r="L99" s="283"/>
      <c r="M99" s="115"/>
      <c r="N99" s="115"/>
      <c r="O99" s="283"/>
      <c r="P99" s="115"/>
      <c r="Q99" s="115"/>
      <c r="R99" s="283"/>
      <c r="S99" s="115"/>
      <c r="T99" s="116"/>
      <c r="U99" s="292"/>
      <c r="V99" s="116"/>
      <c r="W99" s="116"/>
      <c r="X99" s="292"/>
      <c r="Y99" s="116"/>
      <c r="Z99" s="116"/>
      <c r="AA99" s="292"/>
      <c r="AB99" s="116"/>
      <c r="AC99" s="116"/>
      <c r="AD99" s="292"/>
      <c r="AE99" s="116"/>
      <c r="AF99" s="116"/>
      <c r="AG99" s="292"/>
      <c r="AH99" s="116"/>
      <c r="AI99" s="115"/>
      <c r="AJ99" s="283"/>
      <c r="AK99" s="115"/>
      <c r="AL99" s="116"/>
      <c r="AM99" s="292"/>
      <c r="AN99" s="116"/>
      <c r="AO99" s="120"/>
      <c r="AP99" s="300"/>
      <c r="AQ99" s="95"/>
    </row>
    <row r="100" spans="1:44" x14ac:dyDescent="0.25">
      <c r="A100" s="104"/>
      <c r="T100" s="105"/>
      <c r="U100" s="293"/>
      <c r="V100" s="105"/>
      <c r="W100" s="105"/>
      <c r="X100" s="293"/>
      <c r="Y100" s="105"/>
      <c r="Z100" s="105"/>
      <c r="AA100" s="293"/>
      <c r="AB100" s="105"/>
      <c r="AC100" s="105"/>
      <c r="AD100" s="293"/>
      <c r="AE100" s="105"/>
      <c r="AF100" s="105"/>
      <c r="AG100" s="293"/>
      <c r="AH100" s="105"/>
      <c r="AL100" s="105"/>
      <c r="AM100" s="293"/>
      <c r="AN100" s="105"/>
      <c r="AO100" s="95"/>
      <c r="AP100" s="300"/>
      <c r="AQ100" s="95"/>
    </row>
    <row r="101" spans="1:44" x14ac:dyDescent="0.25">
      <c r="A101" s="104"/>
      <c r="T101" s="105"/>
      <c r="U101" s="293"/>
      <c r="V101" s="105"/>
      <c r="W101" s="105"/>
      <c r="X101" s="293"/>
      <c r="Y101" s="105"/>
      <c r="Z101" s="105"/>
      <c r="AA101" s="293"/>
      <c r="AB101" s="105"/>
      <c r="AC101" s="105"/>
      <c r="AD101" s="293"/>
      <c r="AE101" s="105"/>
      <c r="AF101" s="105"/>
      <c r="AG101" s="293"/>
      <c r="AH101" s="105"/>
      <c r="AL101" s="105"/>
      <c r="AM101" s="293"/>
      <c r="AN101" s="105"/>
      <c r="AO101" s="95"/>
      <c r="AP101" s="300"/>
      <c r="AQ101" s="95"/>
    </row>
    <row r="102" spans="1:44" x14ac:dyDescent="0.25">
      <c r="A102" s="104"/>
      <c r="T102" s="105"/>
      <c r="U102" s="293"/>
      <c r="V102" s="105"/>
      <c r="W102" s="105"/>
      <c r="X102" s="293"/>
      <c r="Y102" s="105"/>
      <c r="Z102" s="105"/>
      <c r="AA102" s="293"/>
      <c r="AB102" s="105"/>
      <c r="AC102" s="105"/>
      <c r="AD102" s="293"/>
      <c r="AE102" s="105"/>
      <c r="AF102" s="105"/>
      <c r="AG102" s="293"/>
      <c r="AH102" s="105"/>
      <c r="AL102" s="105"/>
      <c r="AM102" s="293"/>
      <c r="AN102" s="105"/>
      <c r="AO102" s="95"/>
      <c r="AP102" s="300"/>
      <c r="AQ102" s="95"/>
    </row>
    <row r="103" spans="1:44" ht="14.25" customHeight="1" x14ac:dyDescent="0.25">
      <c r="A103" s="104"/>
      <c r="T103" s="105"/>
      <c r="U103" s="293"/>
      <c r="V103" s="105"/>
      <c r="W103" s="105"/>
      <c r="X103" s="293"/>
      <c r="Y103" s="105"/>
      <c r="Z103" s="105"/>
      <c r="AA103" s="293"/>
      <c r="AB103" s="105"/>
      <c r="AC103" s="105"/>
      <c r="AD103" s="293"/>
      <c r="AE103" s="105"/>
      <c r="AF103" s="105"/>
      <c r="AG103" s="293"/>
      <c r="AH103" s="105"/>
      <c r="AL103" s="105"/>
      <c r="AM103" s="293"/>
      <c r="AN103" s="105"/>
      <c r="AO103" s="95"/>
      <c r="AP103" s="300"/>
      <c r="AQ103" s="95"/>
    </row>
    <row r="104" spans="1:44" x14ac:dyDescent="0.25">
      <c r="A104" s="106"/>
      <c r="T104" s="105"/>
      <c r="U104" s="293"/>
      <c r="V104" s="105"/>
      <c r="W104" s="105"/>
      <c r="X104" s="293"/>
      <c r="Y104" s="105"/>
      <c r="Z104" s="105"/>
      <c r="AA104" s="293"/>
      <c r="AB104" s="105"/>
      <c r="AC104" s="105"/>
      <c r="AD104" s="293"/>
      <c r="AE104" s="105"/>
      <c r="AF104" s="105"/>
      <c r="AG104" s="293"/>
      <c r="AH104" s="105"/>
      <c r="AL104" s="105"/>
      <c r="AM104" s="293"/>
      <c r="AN104" s="105"/>
      <c r="AO104" s="95"/>
      <c r="AP104" s="300"/>
      <c r="AQ104" s="95"/>
    </row>
    <row r="105" spans="1:44" x14ac:dyDescent="0.25">
      <c r="A105" s="104"/>
      <c r="T105" s="105"/>
      <c r="U105" s="293"/>
      <c r="V105" s="105"/>
      <c r="W105" s="105"/>
      <c r="X105" s="293"/>
      <c r="Y105" s="105"/>
      <c r="Z105" s="105"/>
      <c r="AA105" s="293"/>
      <c r="AB105" s="105"/>
      <c r="AC105" s="105"/>
      <c r="AD105" s="293"/>
      <c r="AE105" s="105"/>
      <c r="AF105" s="105"/>
      <c r="AG105" s="293"/>
      <c r="AH105" s="105"/>
      <c r="AL105" s="105"/>
      <c r="AM105" s="293"/>
      <c r="AN105" s="105"/>
      <c r="AO105" s="95"/>
      <c r="AP105" s="300"/>
      <c r="AQ105" s="95"/>
    </row>
    <row r="106" spans="1:44" x14ac:dyDescent="0.25">
      <c r="A106" s="104"/>
      <c r="T106" s="105"/>
      <c r="U106" s="293"/>
      <c r="V106" s="105"/>
      <c r="W106" s="105"/>
      <c r="X106" s="293"/>
      <c r="Y106" s="105"/>
      <c r="Z106" s="105"/>
      <c r="AA106" s="293"/>
      <c r="AB106" s="105"/>
      <c r="AC106" s="105"/>
      <c r="AD106" s="293"/>
      <c r="AE106" s="105"/>
      <c r="AF106" s="105"/>
      <c r="AG106" s="293"/>
      <c r="AH106" s="105"/>
      <c r="AL106" s="105"/>
      <c r="AM106" s="293"/>
      <c r="AN106" s="105"/>
      <c r="AO106" s="95"/>
      <c r="AP106" s="300"/>
      <c r="AQ106" s="95"/>
    </row>
    <row r="107" spans="1:44" x14ac:dyDescent="0.25">
      <c r="A107" s="104"/>
      <c r="T107" s="105"/>
      <c r="U107" s="293"/>
      <c r="V107" s="105"/>
      <c r="W107" s="105"/>
      <c r="X107" s="293"/>
      <c r="Y107" s="105"/>
      <c r="Z107" s="105"/>
      <c r="AA107" s="293"/>
      <c r="AB107" s="105"/>
      <c r="AC107" s="105"/>
      <c r="AD107" s="293"/>
      <c r="AE107" s="105"/>
      <c r="AF107" s="105"/>
      <c r="AG107" s="293"/>
      <c r="AH107" s="105"/>
      <c r="AL107" s="105"/>
      <c r="AM107" s="293"/>
      <c r="AN107" s="105"/>
      <c r="AO107" s="95"/>
      <c r="AP107" s="300"/>
      <c r="AQ107" s="95"/>
    </row>
    <row r="108" spans="1:44" x14ac:dyDescent="0.25">
      <c r="A108" s="104"/>
      <c r="T108" s="105"/>
      <c r="U108" s="293"/>
      <c r="V108" s="105"/>
      <c r="W108" s="105"/>
      <c r="X108" s="293"/>
      <c r="Y108" s="105"/>
      <c r="Z108" s="105"/>
      <c r="AA108" s="293"/>
      <c r="AB108" s="105"/>
      <c r="AC108" s="105"/>
      <c r="AD108" s="293"/>
      <c r="AE108" s="105"/>
      <c r="AF108" s="105"/>
      <c r="AG108" s="293"/>
      <c r="AH108" s="105"/>
      <c r="AL108" s="105"/>
      <c r="AM108" s="293"/>
      <c r="AN108" s="105"/>
      <c r="AO108" s="95"/>
      <c r="AP108" s="300"/>
      <c r="AQ108" s="95"/>
    </row>
    <row r="109" spans="1:44" ht="12.75" customHeight="1" x14ac:dyDescent="0.25">
      <c r="A109" s="104"/>
    </row>
    <row r="110" spans="1:44" x14ac:dyDescent="0.25">
      <c r="A110" s="106"/>
    </row>
    <row r="111" spans="1:44" x14ac:dyDescent="0.25">
      <c r="A111" s="104"/>
      <c r="T111" s="109"/>
      <c r="U111" s="294"/>
      <c r="V111" s="109"/>
      <c r="W111" s="109"/>
      <c r="X111" s="294"/>
      <c r="Y111" s="109"/>
      <c r="Z111" s="109"/>
      <c r="AA111" s="294"/>
      <c r="AB111" s="109"/>
      <c r="AC111" s="109"/>
      <c r="AD111" s="294"/>
      <c r="AE111" s="109"/>
      <c r="AF111" s="109"/>
      <c r="AG111" s="294"/>
      <c r="AH111" s="109"/>
      <c r="AL111" s="109"/>
      <c r="AM111" s="294"/>
      <c r="AN111" s="109"/>
    </row>
    <row r="112" spans="1:44" s="103" customFormat="1" x14ac:dyDescent="0.25">
      <c r="A112" s="104"/>
      <c r="D112" s="107"/>
      <c r="E112" s="108"/>
      <c r="F112" s="108"/>
      <c r="G112" s="108"/>
      <c r="I112" s="271"/>
      <c r="L112" s="271"/>
      <c r="O112" s="271"/>
      <c r="R112" s="271"/>
      <c r="T112" s="109"/>
      <c r="U112" s="294"/>
      <c r="V112" s="109"/>
      <c r="W112" s="109"/>
      <c r="X112" s="294"/>
      <c r="Y112" s="109"/>
      <c r="Z112" s="109"/>
      <c r="AA112" s="294"/>
      <c r="AB112" s="109"/>
      <c r="AC112" s="109"/>
      <c r="AD112" s="294"/>
      <c r="AE112" s="109"/>
      <c r="AF112" s="109"/>
      <c r="AG112" s="294"/>
      <c r="AH112" s="109"/>
      <c r="AJ112" s="271"/>
      <c r="AL112" s="109"/>
      <c r="AM112" s="294"/>
      <c r="AN112" s="109"/>
      <c r="AP112" s="271"/>
      <c r="AR112" s="95"/>
    </row>
    <row r="113" spans="1:44" s="103" customFormat="1" x14ac:dyDescent="0.25">
      <c r="A113" s="104"/>
      <c r="D113" s="107"/>
      <c r="E113" s="108"/>
      <c r="F113" s="108"/>
      <c r="G113" s="108"/>
      <c r="I113" s="271"/>
      <c r="L113" s="271"/>
      <c r="O113" s="271"/>
      <c r="R113" s="271"/>
      <c r="T113" s="109"/>
      <c r="U113" s="294"/>
      <c r="V113" s="109"/>
      <c r="W113" s="109"/>
      <c r="X113" s="294"/>
      <c r="Y113" s="109"/>
      <c r="Z113" s="109"/>
      <c r="AA113" s="294"/>
      <c r="AB113" s="109"/>
      <c r="AC113" s="109"/>
      <c r="AD113" s="294"/>
      <c r="AE113" s="109"/>
      <c r="AF113" s="109"/>
      <c r="AG113" s="294"/>
      <c r="AH113" s="109"/>
      <c r="AJ113" s="271"/>
      <c r="AL113" s="109"/>
      <c r="AM113" s="294"/>
      <c r="AN113" s="109"/>
      <c r="AP113" s="271"/>
      <c r="AR113" s="95"/>
    </row>
    <row r="114" spans="1:44" s="103" customFormat="1" x14ac:dyDescent="0.25">
      <c r="A114" s="104"/>
      <c r="D114" s="107"/>
      <c r="E114" s="108"/>
      <c r="F114" s="108"/>
      <c r="G114" s="108"/>
      <c r="I114" s="271"/>
      <c r="L114" s="271"/>
      <c r="O114" s="271"/>
      <c r="R114" s="271"/>
      <c r="T114" s="109"/>
      <c r="U114" s="294"/>
      <c r="V114" s="109"/>
      <c r="W114" s="109"/>
      <c r="X114" s="294"/>
      <c r="Y114" s="109"/>
      <c r="Z114" s="109"/>
      <c r="AA114" s="294"/>
      <c r="AB114" s="109"/>
      <c r="AC114" s="109"/>
      <c r="AD114" s="294"/>
      <c r="AE114" s="109"/>
      <c r="AF114" s="109"/>
      <c r="AG114" s="294"/>
      <c r="AH114" s="109"/>
      <c r="AJ114" s="271"/>
      <c r="AL114" s="109"/>
      <c r="AM114" s="294"/>
      <c r="AN114" s="109"/>
      <c r="AP114" s="271"/>
      <c r="AR114" s="95"/>
    </row>
    <row r="115" spans="1:44" s="103" customFormat="1" x14ac:dyDescent="0.25">
      <c r="A115" s="104"/>
      <c r="D115" s="107"/>
      <c r="E115" s="108"/>
      <c r="F115" s="108"/>
      <c r="G115" s="108"/>
      <c r="I115" s="271"/>
      <c r="L115" s="271"/>
      <c r="O115" s="271"/>
      <c r="R115" s="271"/>
      <c r="U115" s="271"/>
      <c r="X115" s="271"/>
      <c r="AA115" s="271"/>
      <c r="AD115" s="271"/>
      <c r="AG115" s="271"/>
      <c r="AJ115" s="271"/>
      <c r="AM115" s="271"/>
      <c r="AP115" s="271"/>
      <c r="AR115" s="95"/>
    </row>
    <row r="121" spans="1:44" s="103" customFormat="1" ht="49.5" customHeight="1" x14ac:dyDescent="0.25">
      <c r="D121" s="107"/>
      <c r="E121" s="108"/>
      <c r="F121" s="108"/>
      <c r="G121" s="108"/>
      <c r="I121" s="271"/>
      <c r="L121" s="271"/>
      <c r="O121" s="271"/>
      <c r="R121" s="271"/>
      <c r="U121" s="271"/>
      <c r="X121" s="271"/>
      <c r="AA121" s="271"/>
      <c r="AD121" s="271"/>
      <c r="AG121" s="271"/>
      <c r="AJ121" s="271"/>
      <c r="AM121" s="271"/>
      <c r="AP121" s="271"/>
      <c r="AR121" s="95"/>
    </row>
  </sheetData>
  <mergeCells count="80"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A35:A39"/>
    <mergeCell ref="B35:B39"/>
    <mergeCell ref="C35:C39"/>
    <mergeCell ref="AR35:AR39"/>
    <mergeCell ref="A10:C14"/>
    <mergeCell ref="AR10:AR14"/>
    <mergeCell ref="A15:C19"/>
    <mergeCell ref="AR15:AR24"/>
    <mergeCell ref="A20:C24"/>
    <mergeCell ref="A25:C29"/>
    <mergeCell ref="A30:A34"/>
    <mergeCell ref="B30:B34"/>
    <mergeCell ref="C30:C34"/>
    <mergeCell ref="AR30:AR34"/>
    <mergeCell ref="A40:A44"/>
    <mergeCell ref="B40:B44"/>
    <mergeCell ref="C40:C44"/>
    <mergeCell ref="AR40:AR44"/>
    <mergeCell ref="A45:A49"/>
    <mergeCell ref="B45:B49"/>
    <mergeCell ref="C45:C49"/>
    <mergeCell ref="AR45:AR49"/>
    <mergeCell ref="A50:A54"/>
    <mergeCell ref="B50:B54"/>
    <mergeCell ref="C50:C54"/>
    <mergeCell ref="AR50:AR54"/>
    <mergeCell ref="A55:A59"/>
    <mergeCell ref="B55:B59"/>
    <mergeCell ref="C55:C59"/>
    <mergeCell ref="AR55:AR59"/>
    <mergeCell ref="A60:A64"/>
    <mergeCell ref="B60:B64"/>
    <mergeCell ref="C60:C64"/>
    <mergeCell ref="AR60:AR64"/>
    <mergeCell ref="A65:A69"/>
    <mergeCell ref="B65:B69"/>
    <mergeCell ref="C65:C69"/>
    <mergeCell ref="AR65:AR69"/>
    <mergeCell ref="A70:A74"/>
    <mergeCell ref="B70:B74"/>
    <mergeCell ref="C70:C74"/>
    <mergeCell ref="AR70:AR74"/>
    <mergeCell ref="A75:A79"/>
    <mergeCell ref="B75:B79"/>
    <mergeCell ref="C75:C79"/>
    <mergeCell ref="AR75:AR79"/>
    <mergeCell ref="F91:I91"/>
    <mergeCell ref="A96:K96"/>
    <mergeCell ref="A80:AR80"/>
    <mergeCell ref="A81:C85"/>
    <mergeCell ref="AR81:AR85"/>
    <mergeCell ref="A86:AR86"/>
    <mergeCell ref="A87:AR87"/>
    <mergeCell ref="A89:AO89"/>
  </mergeCells>
  <pageMargins left="0.59055118110236227" right="0.59055118110236227" top="1.1811023622047245" bottom="0.39370078740157483" header="0" footer="0"/>
  <pageSetup paperSize="9" scale="26" orientation="landscape" r:id="rId1"/>
  <headerFooter>
    <oddFooter>&amp;C&amp;"Times New Roman,обычный"&amp;8Страница  &amp;P из &amp;N</oddFooter>
  </headerFooter>
  <rowBreaks count="2" manualBreakCount="2">
    <brk id="44" max="53" man="1"/>
    <brk id="85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2"/>
  <sheetViews>
    <sheetView topLeftCell="A5" zoomScaleNormal="100" workbookViewId="0">
      <selection activeCell="E8" sqref="E8:E14"/>
    </sheetView>
  </sheetViews>
  <sheetFormatPr defaultColWidth="9.140625" defaultRowHeight="15" x14ac:dyDescent="0.25"/>
  <cols>
    <col min="1" max="1" width="4" style="149" customWidth="1"/>
    <col min="2" max="2" width="36" style="150" customWidth="1"/>
    <col min="3" max="3" width="14.85546875" style="150" customWidth="1"/>
    <col min="4" max="4" width="7.42578125" style="150" customWidth="1"/>
    <col min="5" max="5" width="8" style="150" customWidth="1"/>
    <col min="6" max="6" width="6.85546875" style="150" customWidth="1"/>
    <col min="7" max="8" width="6.42578125" style="150" hidden="1" customWidth="1"/>
    <col min="9" max="9" width="5.85546875" style="150" hidden="1" customWidth="1"/>
    <col min="10" max="10" width="5.42578125" style="150" hidden="1" customWidth="1"/>
    <col min="11" max="11" width="6.140625" style="150" hidden="1" customWidth="1"/>
    <col min="12" max="12" width="5.85546875" style="150" hidden="1" customWidth="1"/>
    <col min="13" max="13" width="5.5703125" style="150" hidden="1" customWidth="1"/>
    <col min="14" max="14" width="5.42578125" style="150" hidden="1" customWidth="1"/>
    <col min="15" max="15" width="5.85546875" style="150" hidden="1" customWidth="1"/>
    <col min="16" max="18" width="5.85546875" style="150" customWidth="1"/>
    <col min="19" max="20" width="6.140625" style="150" hidden="1" customWidth="1"/>
    <col min="21" max="21" width="5.85546875" style="150" hidden="1" customWidth="1"/>
    <col min="22" max="22" width="4.85546875" style="150" hidden="1" customWidth="1"/>
    <col min="23" max="23" width="5.42578125" style="150" hidden="1" customWidth="1"/>
    <col min="24" max="24" width="5.85546875" style="150" hidden="1" customWidth="1"/>
    <col min="25" max="25" width="5.5703125" style="150" hidden="1" customWidth="1"/>
    <col min="26" max="26" width="5.140625" style="150" hidden="1" customWidth="1"/>
    <col min="27" max="27" width="5.85546875" style="150" hidden="1" customWidth="1"/>
    <col min="28" max="30" width="5.85546875" style="150" customWidth="1"/>
    <col min="31" max="31" width="5.5703125" style="150" hidden="1" customWidth="1"/>
    <col min="32" max="32" width="5" style="150" hidden="1" customWidth="1"/>
    <col min="33" max="33" width="5.85546875" style="150" hidden="1" customWidth="1"/>
    <col min="34" max="35" width="4.5703125" style="150" hidden="1" customWidth="1"/>
    <col min="36" max="36" width="5.85546875" style="150" hidden="1" customWidth="1"/>
    <col min="37" max="37" width="5" style="150" hidden="1" customWidth="1"/>
    <col min="38" max="38" width="5.140625" style="150" hidden="1" customWidth="1"/>
    <col min="39" max="39" width="5.85546875" style="150" hidden="1" customWidth="1"/>
    <col min="40" max="42" width="5.85546875" style="150" customWidth="1"/>
    <col min="43" max="43" width="5" style="150" hidden="1" customWidth="1"/>
    <col min="44" max="44" width="5.140625" style="150" hidden="1" customWidth="1"/>
    <col min="45" max="45" width="5.85546875" style="150" hidden="1" customWidth="1"/>
    <col min="46" max="46" width="4.5703125" style="150" hidden="1" customWidth="1"/>
    <col min="47" max="47" width="6" style="150" hidden="1" customWidth="1"/>
    <col min="48" max="48" width="5.85546875" style="150" hidden="1" customWidth="1"/>
    <col min="49" max="49" width="4.85546875" style="150" hidden="1" customWidth="1"/>
    <col min="50" max="50" width="5.42578125" style="150" hidden="1" customWidth="1"/>
    <col min="51" max="51" width="5.85546875" style="150" hidden="1" customWidth="1"/>
    <col min="52" max="54" width="5.85546875" style="150" customWidth="1"/>
    <col min="55" max="55" width="14.85546875" style="150" customWidth="1"/>
    <col min="56" max="16384" width="9.140625" style="150"/>
  </cols>
  <sheetData>
    <row r="1" spans="1:56" x14ac:dyDescent="0.25">
      <c r="AK1" s="432" t="s">
        <v>281</v>
      </c>
      <c r="AL1" s="432"/>
      <c r="AM1" s="432"/>
      <c r="AN1" s="432"/>
      <c r="AO1" s="432"/>
      <c r="AP1" s="432"/>
      <c r="AQ1" s="432"/>
      <c r="AR1" s="432"/>
      <c r="AS1" s="432"/>
      <c r="AT1" s="432"/>
      <c r="AU1" s="432"/>
      <c r="AV1" s="432"/>
    </row>
    <row r="2" spans="1:56" s="151" customFormat="1" ht="15.75" customHeight="1" x14ac:dyDescent="0.25">
      <c r="A2" s="433" t="s">
        <v>334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3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33"/>
      <c r="BA2" s="433"/>
      <c r="BB2" s="433"/>
      <c r="BC2" s="433"/>
    </row>
    <row r="3" spans="1:56" s="151" customFormat="1" ht="15.75" customHeight="1" x14ac:dyDescent="0.25">
      <c r="A3" s="306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306"/>
      <c r="AU3" s="306"/>
      <c r="AV3" s="306"/>
      <c r="AW3" s="306"/>
      <c r="AX3" s="306"/>
      <c r="AY3" s="306"/>
      <c r="AZ3" s="306"/>
      <c r="BA3" s="306"/>
      <c r="BB3" s="306"/>
    </row>
    <row r="4" spans="1:56" s="153" customFormat="1" ht="13.5" thickBot="1" x14ac:dyDescent="0.25">
      <c r="A4" s="152"/>
    </row>
    <row r="5" spans="1:56" s="153" customFormat="1" ht="12.75" customHeight="1" x14ac:dyDescent="0.2">
      <c r="A5" s="434" t="s">
        <v>0</v>
      </c>
      <c r="B5" s="436" t="s">
        <v>280</v>
      </c>
      <c r="C5" s="436" t="s">
        <v>264</v>
      </c>
      <c r="D5" s="437" t="s">
        <v>353</v>
      </c>
      <c r="E5" s="437"/>
      <c r="F5" s="437"/>
      <c r="G5" s="437" t="s">
        <v>255</v>
      </c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437"/>
      <c r="AL5" s="437"/>
      <c r="AM5" s="437"/>
      <c r="AN5" s="437"/>
      <c r="AO5" s="437"/>
      <c r="AP5" s="437"/>
      <c r="AQ5" s="437"/>
      <c r="AR5" s="437"/>
      <c r="AS5" s="437"/>
      <c r="AT5" s="437"/>
      <c r="AU5" s="437"/>
      <c r="AV5" s="437"/>
      <c r="AW5" s="437"/>
      <c r="AX5" s="437"/>
      <c r="AY5" s="437"/>
      <c r="AZ5" s="437"/>
      <c r="BA5" s="437"/>
      <c r="BB5" s="437"/>
      <c r="BC5" s="438" t="s">
        <v>279</v>
      </c>
    </row>
    <row r="6" spans="1:56" s="153" customFormat="1" ht="66.75" customHeight="1" x14ac:dyDescent="0.2">
      <c r="A6" s="435"/>
      <c r="B6" s="437"/>
      <c r="C6" s="437"/>
      <c r="D6" s="437"/>
      <c r="E6" s="437"/>
      <c r="F6" s="437"/>
      <c r="G6" s="334" t="s">
        <v>17</v>
      </c>
      <c r="H6" s="334"/>
      <c r="I6" s="334"/>
      <c r="J6" s="334" t="s">
        <v>18</v>
      </c>
      <c r="K6" s="334"/>
      <c r="L6" s="334"/>
      <c r="M6" s="334" t="s">
        <v>22</v>
      </c>
      <c r="N6" s="334"/>
      <c r="O6" s="334"/>
      <c r="P6" s="429" t="s">
        <v>349</v>
      </c>
      <c r="Q6" s="430"/>
      <c r="R6" s="431"/>
      <c r="S6" s="334" t="s">
        <v>24</v>
      </c>
      <c r="T6" s="334"/>
      <c r="U6" s="334"/>
      <c r="V6" s="334" t="s">
        <v>25</v>
      </c>
      <c r="W6" s="334"/>
      <c r="X6" s="334"/>
      <c r="Y6" s="334" t="s">
        <v>26</v>
      </c>
      <c r="Z6" s="334"/>
      <c r="AA6" s="334"/>
      <c r="AB6" s="429" t="s">
        <v>350</v>
      </c>
      <c r="AC6" s="430"/>
      <c r="AD6" s="431"/>
      <c r="AE6" s="334" t="s">
        <v>28</v>
      </c>
      <c r="AF6" s="334"/>
      <c r="AG6" s="334"/>
      <c r="AH6" s="334" t="s">
        <v>29</v>
      </c>
      <c r="AI6" s="334"/>
      <c r="AJ6" s="334"/>
      <c r="AK6" s="334" t="s">
        <v>30</v>
      </c>
      <c r="AL6" s="334"/>
      <c r="AM6" s="334"/>
      <c r="AN6" s="429" t="s">
        <v>351</v>
      </c>
      <c r="AO6" s="430"/>
      <c r="AP6" s="431"/>
      <c r="AQ6" s="334" t="s">
        <v>32</v>
      </c>
      <c r="AR6" s="334"/>
      <c r="AS6" s="334"/>
      <c r="AT6" s="334" t="s">
        <v>33</v>
      </c>
      <c r="AU6" s="334"/>
      <c r="AV6" s="334"/>
      <c r="AW6" s="334" t="s">
        <v>34</v>
      </c>
      <c r="AX6" s="334"/>
      <c r="AY6" s="440"/>
      <c r="AZ6" s="429" t="s">
        <v>352</v>
      </c>
      <c r="BA6" s="430"/>
      <c r="BB6" s="431"/>
      <c r="BC6" s="439"/>
    </row>
    <row r="7" spans="1:56" s="154" customFormat="1" ht="25.5" x14ac:dyDescent="0.2">
      <c r="A7" s="250"/>
      <c r="B7" s="250"/>
      <c r="C7" s="250"/>
      <c r="D7" s="307" t="s">
        <v>20</v>
      </c>
      <c r="E7" s="307" t="s">
        <v>21</v>
      </c>
      <c r="F7" s="307" t="s">
        <v>19</v>
      </c>
      <c r="G7" s="307" t="s">
        <v>20</v>
      </c>
      <c r="H7" s="307" t="s">
        <v>21</v>
      </c>
      <c r="I7" s="307" t="s">
        <v>19</v>
      </c>
      <c r="J7" s="307" t="s">
        <v>20</v>
      </c>
      <c r="K7" s="307" t="s">
        <v>21</v>
      </c>
      <c r="L7" s="307" t="s">
        <v>19</v>
      </c>
      <c r="M7" s="307" t="s">
        <v>20</v>
      </c>
      <c r="N7" s="307" t="s">
        <v>21</v>
      </c>
      <c r="O7" s="307" t="s">
        <v>19</v>
      </c>
      <c r="P7" s="307" t="s">
        <v>20</v>
      </c>
      <c r="Q7" s="307" t="s">
        <v>21</v>
      </c>
      <c r="R7" s="307" t="s">
        <v>19</v>
      </c>
      <c r="S7" s="307" t="s">
        <v>20</v>
      </c>
      <c r="T7" s="307" t="s">
        <v>21</v>
      </c>
      <c r="U7" s="307" t="s">
        <v>19</v>
      </c>
      <c r="V7" s="307" t="s">
        <v>20</v>
      </c>
      <c r="W7" s="307" t="s">
        <v>21</v>
      </c>
      <c r="X7" s="307" t="s">
        <v>19</v>
      </c>
      <c r="Y7" s="307" t="s">
        <v>20</v>
      </c>
      <c r="Z7" s="307" t="s">
        <v>21</v>
      </c>
      <c r="AA7" s="307" t="s">
        <v>19</v>
      </c>
      <c r="AB7" s="307" t="s">
        <v>20</v>
      </c>
      <c r="AC7" s="307" t="s">
        <v>21</v>
      </c>
      <c r="AD7" s="307" t="s">
        <v>19</v>
      </c>
      <c r="AE7" s="307" t="s">
        <v>20</v>
      </c>
      <c r="AF7" s="307" t="s">
        <v>21</v>
      </c>
      <c r="AG7" s="307" t="s">
        <v>19</v>
      </c>
      <c r="AH7" s="307" t="s">
        <v>20</v>
      </c>
      <c r="AI7" s="307" t="s">
        <v>21</v>
      </c>
      <c r="AJ7" s="307" t="s">
        <v>19</v>
      </c>
      <c r="AK7" s="307" t="s">
        <v>20</v>
      </c>
      <c r="AL7" s="307" t="s">
        <v>21</v>
      </c>
      <c r="AM7" s="307" t="s">
        <v>19</v>
      </c>
      <c r="AN7" s="307" t="s">
        <v>20</v>
      </c>
      <c r="AO7" s="307" t="s">
        <v>21</v>
      </c>
      <c r="AP7" s="307" t="s">
        <v>19</v>
      </c>
      <c r="AQ7" s="307" t="s">
        <v>20</v>
      </c>
      <c r="AR7" s="307" t="s">
        <v>21</v>
      </c>
      <c r="AS7" s="307" t="s">
        <v>19</v>
      </c>
      <c r="AT7" s="307" t="s">
        <v>20</v>
      </c>
      <c r="AU7" s="307" t="s">
        <v>21</v>
      </c>
      <c r="AV7" s="307" t="s">
        <v>19</v>
      </c>
      <c r="AW7" s="307" t="s">
        <v>20</v>
      </c>
      <c r="AX7" s="307" t="s">
        <v>21</v>
      </c>
      <c r="AY7" s="307" t="s">
        <v>19</v>
      </c>
      <c r="AZ7" s="307" t="s">
        <v>20</v>
      </c>
      <c r="BA7" s="307" t="s">
        <v>21</v>
      </c>
      <c r="BB7" s="307" t="s">
        <v>19</v>
      </c>
      <c r="BC7" s="439"/>
    </row>
    <row r="8" spans="1:56" s="153" customFormat="1" ht="76.5" x14ac:dyDescent="0.2">
      <c r="A8" s="251" t="s">
        <v>335</v>
      </c>
      <c r="B8" s="252" t="s">
        <v>342</v>
      </c>
      <c r="C8" s="253">
        <v>10</v>
      </c>
      <c r="D8" s="254">
        <v>25</v>
      </c>
      <c r="E8" s="254">
        <f>SUM(AC8)</f>
        <v>21</v>
      </c>
      <c r="F8" s="255">
        <f t="shared" ref="F8:F14" si="0">(E8/D8)*100</f>
        <v>84</v>
      </c>
      <c r="G8" s="256"/>
      <c r="H8" s="256"/>
      <c r="I8" s="257" t="e">
        <f t="shared" ref="I8:I14" si="1">(H8/G8)*100</f>
        <v>#DIV/0!</v>
      </c>
      <c r="J8" s="256"/>
      <c r="K8" s="256"/>
      <c r="L8" s="257" t="e">
        <f t="shared" ref="L8:L14" si="2">(K8/J8)*100</f>
        <v>#DIV/0!</v>
      </c>
      <c r="M8" s="256"/>
      <c r="N8" s="256"/>
      <c r="O8" s="257" t="e">
        <f t="shared" ref="O8:O14" si="3">(N8/M8)*100</f>
        <v>#DIV/0!</v>
      </c>
      <c r="P8" s="256">
        <v>20</v>
      </c>
      <c r="Q8" s="256">
        <v>20</v>
      </c>
      <c r="R8" s="257">
        <f t="shared" ref="R8:R14" si="4">(Q8/P8)*100</f>
        <v>100</v>
      </c>
      <c r="S8" s="256"/>
      <c r="T8" s="256"/>
      <c r="U8" s="257" t="e">
        <f t="shared" ref="U8:U14" si="5">(T8/S8)*100</f>
        <v>#DIV/0!</v>
      </c>
      <c r="V8" s="256"/>
      <c r="W8" s="256"/>
      <c r="X8" s="257" t="e">
        <f t="shared" ref="X8:X14" si="6">(W8/V8)*100</f>
        <v>#DIV/0!</v>
      </c>
      <c r="Y8" s="256"/>
      <c r="Z8" s="256"/>
      <c r="AA8" s="257" t="e">
        <f t="shared" ref="AA8:AA14" si="7">(Z8/Y8)*100</f>
        <v>#DIV/0!</v>
      </c>
      <c r="AB8" s="256">
        <v>21</v>
      </c>
      <c r="AC8" s="256">
        <v>21</v>
      </c>
      <c r="AD8" s="257">
        <f t="shared" ref="AD8:AD14" si="8">(AC8/AB8)*100</f>
        <v>100</v>
      </c>
      <c r="AE8" s="256"/>
      <c r="AF8" s="256"/>
      <c r="AG8" s="257" t="e">
        <f t="shared" ref="AG8:AG14" si="9">(AF8/AE8)*100</f>
        <v>#DIV/0!</v>
      </c>
      <c r="AH8" s="256"/>
      <c r="AI8" s="256"/>
      <c r="AJ8" s="257" t="e">
        <f t="shared" ref="AJ8:AJ14" si="10">(AI8/AH8)*100</f>
        <v>#DIV/0!</v>
      </c>
      <c r="AK8" s="256"/>
      <c r="AL8" s="256"/>
      <c r="AM8" s="257" t="e">
        <f t="shared" ref="AM8:AM14" si="11">(AL8/AK8)*100</f>
        <v>#DIV/0!</v>
      </c>
      <c r="AN8" s="256">
        <v>24</v>
      </c>
      <c r="AO8" s="256"/>
      <c r="AP8" s="257">
        <f t="shared" ref="AP8:AP14" si="12">(AO8/AN8)*100</f>
        <v>0</v>
      </c>
      <c r="AQ8" s="256"/>
      <c r="AR8" s="256"/>
      <c r="AS8" s="257" t="e">
        <f t="shared" ref="AS8:AS14" si="13">(AR8/AQ8)*100</f>
        <v>#DIV/0!</v>
      </c>
      <c r="AT8" s="256"/>
      <c r="AU8" s="256"/>
      <c r="AV8" s="257" t="e">
        <f t="shared" ref="AV8:AV14" si="14">(AU8/AT8)*100</f>
        <v>#DIV/0!</v>
      </c>
      <c r="AW8" s="256"/>
      <c r="AX8" s="256"/>
      <c r="AY8" s="257" t="e">
        <f t="shared" ref="AY8:AY14" si="15">(AX8/AW8)*100</f>
        <v>#DIV/0!</v>
      </c>
      <c r="AZ8" s="256">
        <v>25</v>
      </c>
      <c r="BA8" s="256"/>
      <c r="BB8" s="257">
        <f t="shared" ref="BB8:BB14" si="16">(BA8/AZ8)*100</f>
        <v>0</v>
      </c>
      <c r="BC8" s="258"/>
    </row>
    <row r="9" spans="1:56" s="153" customFormat="1" ht="38.25" x14ac:dyDescent="0.2">
      <c r="A9" s="259" t="s">
        <v>336</v>
      </c>
      <c r="B9" s="260" t="s">
        <v>343</v>
      </c>
      <c r="C9" s="261">
        <v>10</v>
      </c>
      <c r="D9" s="254">
        <v>30</v>
      </c>
      <c r="E9" s="254">
        <f t="shared" ref="E9:E14" si="17">SUM(AC9)</f>
        <v>25</v>
      </c>
      <c r="F9" s="262">
        <f t="shared" si="0"/>
        <v>83.333333333333343</v>
      </c>
      <c r="G9" s="256"/>
      <c r="H9" s="256"/>
      <c r="I9" s="263" t="e">
        <f t="shared" si="1"/>
        <v>#DIV/0!</v>
      </c>
      <c r="J9" s="256"/>
      <c r="K9" s="256"/>
      <c r="L9" s="263" t="e">
        <f t="shared" si="2"/>
        <v>#DIV/0!</v>
      </c>
      <c r="M9" s="256"/>
      <c r="N9" s="256"/>
      <c r="O9" s="263" t="e">
        <f t="shared" si="3"/>
        <v>#DIV/0!</v>
      </c>
      <c r="P9" s="256">
        <v>20</v>
      </c>
      <c r="Q9" s="256">
        <v>20</v>
      </c>
      <c r="R9" s="263">
        <f t="shared" si="4"/>
        <v>100</v>
      </c>
      <c r="S9" s="256"/>
      <c r="T9" s="256"/>
      <c r="U9" s="263" t="e">
        <f t="shared" si="5"/>
        <v>#DIV/0!</v>
      </c>
      <c r="V9" s="256"/>
      <c r="W9" s="256"/>
      <c r="X9" s="263" t="e">
        <f t="shared" si="6"/>
        <v>#DIV/0!</v>
      </c>
      <c r="Y9" s="256"/>
      <c r="Z9" s="256"/>
      <c r="AA9" s="263" t="e">
        <f t="shared" si="7"/>
        <v>#DIV/0!</v>
      </c>
      <c r="AB9" s="256">
        <v>25</v>
      </c>
      <c r="AC9" s="256">
        <v>25</v>
      </c>
      <c r="AD9" s="263">
        <f t="shared" si="8"/>
        <v>100</v>
      </c>
      <c r="AE9" s="256"/>
      <c r="AF9" s="256"/>
      <c r="AG9" s="263" t="e">
        <f t="shared" si="9"/>
        <v>#DIV/0!</v>
      </c>
      <c r="AH9" s="256"/>
      <c r="AI9" s="256"/>
      <c r="AJ9" s="263" t="e">
        <f t="shared" si="10"/>
        <v>#DIV/0!</v>
      </c>
      <c r="AK9" s="256"/>
      <c r="AL9" s="256"/>
      <c r="AM9" s="263" t="e">
        <f t="shared" si="11"/>
        <v>#DIV/0!</v>
      </c>
      <c r="AN9" s="256">
        <v>30</v>
      </c>
      <c r="AO9" s="256"/>
      <c r="AP9" s="263">
        <f t="shared" si="12"/>
        <v>0</v>
      </c>
      <c r="AQ9" s="256"/>
      <c r="AR9" s="256"/>
      <c r="AS9" s="263" t="e">
        <f t="shared" si="13"/>
        <v>#DIV/0!</v>
      </c>
      <c r="AT9" s="256"/>
      <c r="AU9" s="256"/>
      <c r="AV9" s="263" t="e">
        <f t="shared" si="14"/>
        <v>#DIV/0!</v>
      </c>
      <c r="AW9" s="256"/>
      <c r="AX9" s="256"/>
      <c r="AY9" s="263" t="e">
        <f t="shared" si="15"/>
        <v>#DIV/0!</v>
      </c>
      <c r="AZ9" s="256">
        <v>40</v>
      </c>
      <c r="BA9" s="256"/>
      <c r="BB9" s="263">
        <f t="shared" si="16"/>
        <v>0</v>
      </c>
      <c r="BC9" s="175"/>
    </row>
    <row r="10" spans="1:56" s="153" customFormat="1" ht="76.5" x14ac:dyDescent="0.2">
      <c r="A10" s="259" t="s">
        <v>337</v>
      </c>
      <c r="B10" s="260" t="s">
        <v>344</v>
      </c>
      <c r="C10" s="261">
        <v>50</v>
      </c>
      <c r="D10" s="254">
        <v>25</v>
      </c>
      <c r="E10" s="254">
        <f t="shared" si="17"/>
        <v>27</v>
      </c>
      <c r="F10" s="262">
        <f t="shared" si="0"/>
        <v>108</v>
      </c>
      <c r="G10" s="256"/>
      <c r="H10" s="256"/>
      <c r="I10" s="263" t="e">
        <f t="shared" si="1"/>
        <v>#DIV/0!</v>
      </c>
      <c r="J10" s="256"/>
      <c r="K10" s="256"/>
      <c r="L10" s="263" t="e">
        <f t="shared" si="2"/>
        <v>#DIV/0!</v>
      </c>
      <c r="M10" s="256"/>
      <c r="N10" s="256"/>
      <c r="O10" s="263" t="e">
        <f t="shared" si="3"/>
        <v>#DIV/0!</v>
      </c>
      <c r="P10" s="256">
        <v>29</v>
      </c>
      <c r="Q10" s="256">
        <v>29</v>
      </c>
      <c r="R10" s="263">
        <f t="shared" si="4"/>
        <v>100</v>
      </c>
      <c r="S10" s="256"/>
      <c r="T10" s="256"/>
      <c r="U10" s="263" t="e">
        <f t="shared" si="5"/>
        <v>#DIV/0!</v>
      </c>
      <c r="V10" s="256"/>
      <c r="W10" s="256"/>
      <c r="X10" s="263" t="e">
        <f t="shared" si="6"/>
        <v>#DIV/0!</v>
      </c>
      <c r="Y10" s="256"/>
      <c r="Z10" s="256"/>
      <c r="AA10" s="263" t="e">
        <f t="shared" si="7"/>
        <v>#DIV/0!</v>
      </c>
      <c r="AB10" s="256">
        <v>27</v>
      </c>
      <c r="AC10" s="256">
        <v>27</v>
      </c>
      <c r="AD10" s="263">
        <f t="shared" si="8"/>
        <v>100</v>
      </c>
      <c r="AE10" s="256"/>
      <c r="AF10" s="256"/>
      <c r="AG10" s="263" t="e">
        <f t="shared" si="9"/>
        <v>#DIV/0!</v>
      </c>
      <c r="AH10" s="256"/>
      <c r="AI10" s="256"/>
      <c r="AJ10" s="263" t="e">
        <f t="shared" si="10"/>
        <v>#DIV/0!</v>
      </c>
      <c r="AK10" s="256"/>
      <c r="AL10" s="256"/>
      <c r="AM10" s="263" t="e">
        <f t="shared" si="11"/>
        <v>#DIV/0!</v>
      </c>
      <c r="AN10" s="256">
        <v>25</v>
      </c>
      <c r="AO10" s="256"/>
      <c r="AP10" s="263">
        <f t="shared" si="12"/>
        <v>0</v>
      </c>
      <c r="AQ10" s="256"/>
      <c r="AR10" s="256"/>
      <c r="AS10" s="263" t="e">
        <f t="shared" si="13"/>
        <v>#DIV/0!</v>
      </c>
      <c r="AT10" s="256"/>
      <c r="AU10" s="256"/>
      <c r="AV10" s="263" t="e">
        <f t="shared" si="14"/>
        <v>#DIV/0!</v>
      </c>
      <c r="AW10" s="256"/>
      <c r="AX10" s="256"/>
      <c r="AY10" s="263" t="e">
        <f t="shared" si="15"/>
        <v>#DIV/0!</v>
      </c>
      <c r="AZ10" s="256">
        <v>25</v>
      </c>
      <c r="BA10" s="256"/>
      <c r="BB10" s="263">
        <f t="shared" si="16"/>
        <v>0</v>
      </c>
      <c r="BC10" s="175"/>
    </row>
    <row r="11" spans="1:56" s="153" customFormat="1" ht="76.5" x14ac:dyDescent="0.2">
      <c r="A11" s="264" t="s">
        <v>338</v>
      </c>
      <c r="B11" s="265" t="s">
        <v>345</v>
      </c>
      <c r="C11" s="266">
        <v>91</v>
      </c>
      <c r="D11" s="308">
        <v>92.5</v>
      </c>
      <c r="E11" s="254">
        <f t="shared" si="17"/>
        <v>92.5</v>
      </c>
      <c r="F11" s="262">
        <f t="shared" si="0"/>
        <v>100</v>
      </c>
      <c r="G11" s="256"/>
      <c r="H11" s="256"/>
      <c r="I11" s="263" t="e">
        <f t="shared" si="1"/>
        <v>#DIV/0!</v>
      </c>
      <c r="J11" s="256"/>
      <c r="K11" s="256"/>
      <c r="L11" s="263" t="e">
        <f t="shared" si="2"/>
        <v>#DIV/0!</v>
      </c>
      <c r="M11" s="256"/>
      <c r="N11" s="256"/>
      <c r="O11" s="263" t="e">
        <f t="shared" si="3"/>
        <v>#DIV/0!</v>
      </c>
      <c r="P11" s="308">
        <v>92.5</v>
      </c>
      <c r="Q11" s="305">
        <v>92.5</v>
      </c>
      <c r="R11" s="263">
        <f t="shared" si="4"/>
        <v>100</v>
      </c>
      <c r="S11" s="256"/>
      <c r="T11" s="256"/>
      <c r="U11" s="263" t="e">
        <f t="shared" si="5"/>
        <v>#DIV/0!</v>
      </c>
      <c r="V11" s="256"/>
      <c r="W11" s="256"/>
      <c r="X11" s="263" t="e">
        <f t="shared" si="6"/>
        <v>#DIV/0!</v>
      </c>
      <c r="Y11" s="256"/>
      <c r="Z11" s="256"/>
      <c r="AA11" s="263" t="e">
        <f t="shared" si="7"/>
        <v>#DIV/0!</v>
      </c>
      <c r="AB11" s="308">
        <v>92.5</v>
      </c>
      <c r="AC11" s="256">
        <v>92.5</v>
      </c>
      <c r="AD11" s="263">
        <f t="shared" si="8"/>
        <v>100</v>
      </c>
      <c r="AE11" s="256"/>
      <c r="AF11" s="256"/>
      <c r="AG11" s="263" t="e">
        <f t="shared" si="9"/>
        <v>#DIV/0!</v>
      </c>
      <c r="AH11" s="256"/>
      <c r="AI11" s="256"/>
      <c r="AJ11" s="263" t="e">
        <f t="shared" si="10"/>
        <v>#DIV/0!</v>
      </c>
      <c r="AK11" s="256"/>
      <c r="AL11" s="256"/>
      <c r="AM11" s="263" t="e">
        <f t="shared" si="11"/>
        <v>#DIV/0!</v>
      </c>
      <c r="AN11" s="308">
        <v>92.5</v>
      </c>
      <c r="AO11" s="256"/>
      <c r="AP11" s="263">
        <f t="shared" si="12"/>
        <v>0</v>
      </c>
      <c r="AQ11" s="256"/>
      <c r="AR11" s="256"/>
      <c r="AS11" s="263" t="e">
        <f t="shared" si="13"/>
        <v>#DIV/0!</v>
      </c>
      <c r="AT11" s="256"/>
      <c r="AU11" s="256"/>
      <c r="AV11" s="263" t="e">
        <f t="shared" si="14"/>
        <v>#DIV/0!</v>
      </c>
      <c r="AW11" s="256"/>
      <c r="AX11" s="256"/>
      <c r="AY11" s="263" t="e">
        <f t="shared" si="15"/>
        <v>#DIV/0!</v>
      </c>
      <c r="AZ11" s="308">
        <v>92.5</v>
      </c>
      <c r="BA11" s="256"/>
      <c r="BB11" s="263">
        <f t="shared" si="16"/>
        <v>0</v>
      </c>
      <c r="BC11" s="175"/>
    </row>
    <row r="12" spans="1:56" s="153" customFormat="1" ht="51" x14ac:dyDescent="0.2">
      <c r="A12" s="264" t="s">
        <v>339</v>
      </c>
      <c r="B12" s="265" t="s">
        <v>346</v>
      </c>
      <c r="C12" s="90">
        <v>71.2</v>
      </c>
      <c r="D12" s="308">
        <v>71.5</v>
      </c>
      <c r="E12" s="254">
        <f t="shared" si="17"/>
        <v>71.5</v>
      </c>
      <c r="F12" s="262">
        <f t="shared" si="0"/>
        <v>100</v>
      </c>
      <c r="G12" s="256"/>
      <c r="H12" s="256"/>
      <c r="I12" s="263" t="e">
        <f t="shared" si="1"/>
        <v>#DIV/0!</v>
      </c>
      <c r="J12" s="256"/>
      <c r="K12" s="256"/>
      <c r="L12" s="263" t="e">
        <f t="shared" si="2"/>
        <v>#DIV/0!</v>
      </c>
      <c r="M12" s="256"/>
      <c r="N12" s="256"/>
      <c r="O12" s="263" t="e">
        <f t="shared" si="3"/>
        <v>#DIV/0!</v>
      </c>
      <c r="P12" s="308">
        <v>71.5</v>
      </c>
      <c r="Q12" s="305">
        <v>71.5</v>
      </c>
      <c r="R12" s="263">
        <f t="shared" si="4"/>
        <v>100</v>
      </c>
      <c r="S12" s="256"/>
      <c r="T12" s="256"/>
      <c r="U12" s="263" t="e">
        <f t="shared" si="5"/>
        <v>#DIV/0!</v>
      </c>
      <c r="V12" s="256"/>
      <c r="W12" s="256"/>
      <c r="X12" s="263" t="e">
        <f t="shared" si="6"/>
        <v>#DIV/0!</v>
      </c>
      <c r="Y12" s="256"/>
      <c r="Z12" s="256"/>
      <c r="AA12" s="263" t="e">
        <f t="shared" si="7"/>
        <v>#DIV/0!</v>
      </c>
      <c r="AB12" s="308">
        <v>71.5</v>
      </c>
      <c r="AC12" s="305">
        <v>71.5</v>
      </c>
      <c r="AD12" s="263">
        <f t="shared" si="8"/>
        <v>100</v>
      </c>
      <c r="AE12" s="256"/>
      <c r="AF12" s="256"/>
      <c r="AG12" s="263" t="e">
        <f t="shared" si="9"/>
        <v>#DIV/0!</v>
      </c>
      <c r="AH12" s="256"/>
      <c r="AI12" s="256"/>
      <c r="AJ12" s="263" t="e">
        <f t="shared" si="10"/>
        <v>#DIV/0!</v>
      </c>
      <c r="AK12" s="305"/>
      <c r="AL12" s="305"/>
      <c r="AM12" s="263" t="e">
        <f t="shared" si="11"/>
        <v>#DIV/0!</v>
      </c>
      <c r="AN12" s="308">
        <v>71.5</v>
      </c>
      <c r="AO12" s="305"/>
      <c r="AP12" s="263">
        <f t="shared" si="12"/>
        <v>0</v>
      </c>
      <c r="AQ12" s="256"/>
      <c r="AR12" s="256"/>
      <c r="AS12" s="263" t="e">
        <f t="shared" si="13"/>
        <v>#DIV/0!</v>
      </c>
      <c r="AT12" s="256"/>
      <c r="AU12" s="256"/>
      <c r="AV12" s="263" t="e">
        <f t="shared" si="14"/>
        <v>#DIV/0!</v>
      </c>
      <c r="AW12" s="256"/>
      <c r="AX12" s="256"/>
      <c r="AY12" s="263" t="e">
        <f t="shared" si="15"/>
        <v>#DIV/0!</v>
      </c>
      <c r="AZ12" s="308">
        <v>71.5</v>
      </c>
      <c r="BA12" s="256"/>
      <c r="BB12" s="263">
        <f t="shared" si="16"/>
        <v>0</v>
      </c>
      <c r="BC12" s="175"/>
    </row>
    <row r="13" spans="1:56" s="153" customFormat="1" ht="38.25" x14ac:dyDescent="0.2">
      <c r="A13" s="83" t="s">
        <v>340</v>
      </c>
      <c r="B13" s="36" t="s">
        <v>347</v>
      </c>
      <c r="C13" s="83">
        <v>360</v>
      </c>
      <c r="D13" s="254">
        <v>367</v>
      </c>
      <c r="E13" s="254">
        <f t="shared" si="17"/>
        <v>365</v>
      </c>
      <c r="F13" s="262">
        <f t="shared" si="0"/>
        <v>99.455040871934614</v>
      </c>
      <c r="G13" s="256"/>
      <c r="H13" s="256"/>
      <c r="I13" s="263" t="e">
        <f t="shared" si="1"/>
        <v>#DIV/0!</v>
      </c>
      <c r="J13" s="256"/>
      <c r="K13" s="256"/>
      <c r="L13" s="263" t="e">
        <f t="shared" si="2"/>
        <v>#DIV/0!</v>
      </c>
      <c r="M13" s="256"/>
      <c r="N13" s="256"/>
      <c r="O13" s="263" t="e">
        <f t="shared" si="3"/>
        <v>#DIV/0!</v>
      </c>
      <c r="P13" s="256">
        <v>365</v>
      </c>
      <c r="Q13" s="256">
        <v>365</v>
      </c>
      <c r="R13" s="263">
        <f t="shared" si="4"/>
        <v>100</v>
      </c>
      <c r="S13" s="256"/>
      <c r="T13" s="256"/>
      <c r="U13" s="263" t="e">
        <f t="shared" si="5"/>
        <v>#DIV/0!</v>
      </c>
      <c r="V13" s="256"/>
      <c r="W13" s="256"/>
      <c r="X13" s="263" t="e">
        <f t="shared" si="6"/>
        <v>#DIV/0!</v>
      </c>
      <c r="Y13" s="256"/>
      <c r="Z13" s="256"/>
      <c r="AA13" s="263" t="e">
        <f t="shared" si="7"/>
        <v>#DIV/0!</v>
      </c>
      <c r="AB13" s="256">
        <v>365</v>
      </c>
      <c r="AC13" s="256">
        <v>365</v>
      </c>
      <c r="AD13" s="263">
        <f t="shared" si="8"/>
        <v>100</v>
      </c>
      <c r="AE13" s="256"/>
      <c r="AF13" s="256"/>
      <c r="AG13" s="263" t="e">
        <f t="shared" si="9"/>
        <v>#DIV/0!</v>
      </c>
      <c r="AH13" s="256"/>
      <c r="AI13" s="256"/>
      <c r="AJ13" s="263" t="e">
        <f t="shared" si="10"/>
        <v>#DIV/0!</v>
      </c>
      <c r="AK13" s="256"/>
      <c r="AL13" s="256"/>
      <c r="AM13" s="263" t="e">
        <f t="shared" si="11"/>
        <v>#DIV/0!</v>
      </c>
      <c r="AN13" s="256">
        <v>366</v>
      </c>
      <c r="AO13" s="256"/>
      <c r="AP13" s="263">
        <f t="shared" si="12"/>
        <v>0</v>
      </c>
      <c r="AQ13" s="256"/>
      <c r="AR13" s="256"/>
      <c r="AS13" s="263" t="e">
        <f t="shared" si="13"/>
        <v>#DIV/0!</v>
      </c>
      <c r="AT13" s="256"/>
      <c r="AU13" s="256"/>
      <c r="AV13" s="263" t="e">
        <f t="shared" si="14"/>
        <v>#DIV/0!</v>
      </c>
      <c r="AW13" s="256"/>
      <c r="AX13" s="256"/>
      <c r="AY13" s="263" t="e">
        <f t="shared" si="15"/>
        <v>#DIV/0!</v>
      </c>
      <c r="AZ13" s="256">
        <v>367</v>
      </c>
      <c r="BA13" s="256"/>
      <c r="BB13" s="263">
        <f t="shared" si="16"/>
        <v>0</v>
      </c>
      <c r="BC13" s="175"/>
    </row>
    <row r="14" spans="1:56" s="153" customFormat="1" ht="38.25" x14ac:dyDescent="0.2">
      <c r="A14" s="83" t="s">
        <v>341</v>
      </c>
      <c r="B14" s="36" t="s">
        <v>348</v>
      </c>
      <c r="C14" s="83">
        <v>65</v>
      </c>
      <c r="D14" s="254">
        <v>18</v>
      </c>
      <c r="E14" s="254">
        <f t="shared" si="17"/>
        <v>18</v>
      </c>
      <c r="F14" s="262">
        <f t="shared" si="0"/>
        <v>100</v>
      </c>
      <c r="G14" s="256"/>
      <c r="H14" s="256"/>
      <c r="I14" s="263" t="e">
        <f t="shared" si="1"/>
        <v>#DIV/0!</v>
      </c>
      <c r="J14" s="256"/>
      <c r="K14" s="256"/>
      <c r="L14" s="263" t="e">
        <f t="shared" si="2"/>
        <v>#DIV/0!</v>
      </c>
      <c r="M14" s="256"/>
      <c r="N14" s="256"/>
      <c r="O14" s="263" t="e">
        <f t="shared" si="3"/>
        <v>#DIV/0!</v>
      </c>
      <c r="P14" s="254">
        <v>18</v>
      </c>
      <c r="Q14" s="256">
        <v>18</v>
      </c>
      <c r="R14" s="263">
        <f t="shared" si="4"/>
        <v>100</v>
      </c>
      <c r="S14" s="256"/>
      <c r="T14" s="256"/>
      <c r="U14" s="263" t="e">
        <f t="shared" si="5"/>
        <v>#DIV/0!</v>
      </c>
      <c r="V14" s="256"/>
      <c r="W14" s="256"/>
      <c r="X14" s="263" t="e">
        <f t="shared" si="6"/>
        <v>#DIV/0!</v>
      </c>
      <c r="Y14" s="256"/>
      <c r="Z14" s="256"/>
      <c r="AA14" s="263" t="e">
        <f t="shared" si="7"/>
        <v>#DIV/0!</v>
      </c>
      <c r="AB14" s="254">
        <v>18</v>
      </c>
      <c r="AC14" s="256">
        <v>18</v>
      </c>
      <c r="AD14" s="263">
        <f t="shared" si="8"/>
        <v>100</v>
      </c>
      <c r="AE14" s="256"/>
      <c r="AF14" s="256"/>
      <c r="AG14" s="263" t="e">
        <f t="shared" si="9"/>
        <v>#DIV/0!</v>
      </c>
      <c r="AH14" s="256"/>
      <c r="AI14" s="256"/>
      <c r="AJ14" s="263" t="e">
        <f t="shared" si="10"/>
        <v>#DIV/0!</v>
      </c>
      <c r="AK14" s="256"/>
      <c r="AL14" s="256"/>
      <c r="AM14" s="263" t="e">
        <f t="shared" si="11"/>
        <v>#DIV/0!</v>
      </c>
      <c r="AN14" s="254">
        <v>18</v>
      </c>
      <c r="AO14" s="256"/>
      <c r="AP14" s="263">
        <f t="shared" si="12"/>
        <v>0</v>
      </c>
      <c r="AQ14" s="256"/>
      <c r="AR14" s="256"/>
      <c r="AS14" s="263" t="e">
        <f t="shared" si="13"/>
        <v>#DIV/0!</v>
      </c>
      <c r="AT14" s="256"/>
      <c r="AU14" s="256"/>
      <c r="AV14" s="263" t="e">
        <f t="shared" si="14"/>
        <v>#DIV/0!</v>
      </c>
      <c r="AW14" s="256"/>
      <c r="AX14" s="256"/>
      <c r="AY14" s="263" t="e">
        <f t="shared" si="15"/>
        <v>#DIV/0!</v>
      </c>
      <c r="AZ14" s="254">
        <v>18</v>
      </c>
      <c r="BA14" s="256"/>
      <c r="BB14" s="263">
        <f t="shared" si="16"/>
        <v>0</v>
      </c>
      <c r="BC14" s="175"/>
    </row>
    <row r="15" spans="1:56" s="157" customFormat="1" ht="12.75" x14ac:dyDescent="0.25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</row>
    <row r="16" spans="1:56" s="157" customFormat="1" ht="12.75" x14ac:dyDescent="0.25">
      <c r="A16" s="155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</row>
    <row r="17" spans="1:78" s="157" customFormat="1" ht="14.45" customHeight="1" x14ac:dyDescent="0.25">
      <c r="A17" s="428" t="s">
        <v>331</v>
      </c>
      <c r="B17" s="428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C17" s="428"/>
      <c r="AD17" s="428"/>
      <c r="AE17" s="428"/>
      <c r="AF17" s="428"/>
      <c r="AG17" s="428"/>
      <c r="AH17" s="428"/>
      <c r="AI17" s="428"/>
      <c r="AJ17" s="428"/>
      <c r="AK17" s="428"/>
      <c r="AL17" s="428"/>
      <c r="AM17" s="428"/>
      <c r="AN17" s="428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</row>
    <row r="18" spans="1:78" s="157" customFormat="1" ht="12.75" x14ac:dyDescent="0.25">
      <c r="A18" s="267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</row>
    <row r="19" spans="1:78" s="157" customFormat="1" ht="12.75" x14ac:dyDescent="0.25">
      <c r="A19" s="267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</row>
    <row r="20" spans="1:78" s="95" customFormat="1" ht="16.5" customHeight="1" x14ac:dyDescent="0.2">
      <c r="A20" s="268" t="s">
        <v>332</v>
      </c>
      <c r="B20" s="268"/>
      <c r="C20" s="269"/>
      <c r="D20" s="270"/>
      <c r="E20" s="270"/>
      <c r="F20" s="270"/>
      <c r="G20" s="270"/>
      <c r="H20" s="111" t="s">
        <v>333</v>
      </c>
      <c r="K20" s="103"/>
      <c r="L20" s="111"/>
      <c r="M20" s="111"/>
      <c r="N20" s="111"/>
      <c r="O20" s="111"/>
      <c r="P20" s="111" t="s">
        <v>333</v>
      </c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</row>
    <row r="21" spans="1:78" s="110" customFormat="1" ht="15.75" x14ac:dyDescent="0.25">
      <c r="A21" s="158"/>
      <c r="B21" s="159"/>
      <c r="C21" s="159"/>
      <c r="D21" s="160"/>
      <c r="E21" s="160"/>
      <c r="F21" s="160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59"/>
      <c r="BV21" s="159"/>
      <c r="BW21" s="159"/>
      <c r="BX21" s="162"/>
      <c r="BY21" s="162"/>
      <c r="BZ21" s="162"/>
    </row>
    <row r="22" spans="1:78" s="153" customFormat="1" ht="12.75" x14ac:dyDescent="0.2">
      <c r="A22" s="111"/>
    </row>
  </sheetData>
  <mergeCells count="25">
    <mergeCell ref="AK1:AV1"/>
    <mergeCell ref="A2:BC2"/>
    <mergeCell ref="A5:A6"/>
    <mergeCell ref="B5:B6"/>
    <mergeCell ref="C5:C6"/>
    <mergeCell ref="D5:F6"/>
    <mergeCell ref="G5:BB5"/>
    <mergeCell ref="BC5:BC7"/>
    <mergeCell ref="G6:I6"/>
    <mergeCell ref="J6:L6"/>
    <mergeCell ref="AW6:AY6"/>
    <mergeCell ref="AZ6:BB6"/>
    <mergeCell ref="AQ6:AS6"/>
    <mergeCell ref="AT6:AV6"/>
    <mergeCell ref="A17:AN17"/>
    <mergeCell ref="AE6:AG6"/>
    <mergeCell ref="AH6:AJ6"/>
    <mergeCell ref="AK6:AM6"/>
    <mergeCell ref="AN6:AP6"/>
    <mergeCell ref="M6:O6"/>
    <mergeCell ref="P6:R6"/>
    <mergeCell ref="S6:U6"/>
    <mergeCell ref="V6:X6"/>
    <mergeCell ref="Y6:AA6"/>
    <mergeCell ref="AB6:AD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4"/>
  <sheetViews>
    <sheetView zoomScale="90" zoomScaleNormal="90" workbookViewId="0">
      <selection activeCell="H30" sqref="H30"/>
    </sheetView>
  </sheetViews>
  <sheetFormatPr defaultColWidth="9.140625" defaultRowHeight="12.75" x14ac:dyDescent="0.2"/>
  <cols>
    <col min="1" max="1" width="3.5703125" style="176" customWidth="1"/>
    <col min="2" max="2" width="25.5703125" style="176" customWidth="1"/>
    <col min="3" max="3" width="11.5703125" style="177" customWidth="1"/>
    <col min="4" max="4" width="18.42578125" style="176" customWidth="1"/>
    <col min="5" max="5" width="15.5703125" style="176" customWidth="1"/>
    <col min="6" max="6" width="16" style="176" customWidth="1"/>
    <col min="7" max="7" width="8.42578125" style="176" customWidth="1"/>
    <col min="8" max="8" width="23.140625" style="176" customWidth="1"/>
    <col min="9" max="9" width="20" style="176" customWidth="1"/>
    <col min="10" max="10" width="10.5703125" style="176" customWidth="1"/>
    <col min="11" max="11" width="13.85546875" style="176" customWidth="1"/>
    <col min="12" max="12" width="11.5703125" style="176" customWidth="1"/>
    <col min="13" max="13" width="10.85546875" style="176" hidden="1" customWidth="1"/>
    <col min="14" max="14" width="35.140625" style="176" customWidth="1"/>
    <col min="15" max="15" width="36.42578125" style="176" customWidth="1"/>
    <col min="16" max="248" width="9.140625" style="176"/>
    <col min="249" max="249" width="3.5703125" style="176" customWidth="1"/>
    <col min="250" max="250" width="25.5703125" style="176" customWidth="1"/>
    <col min="251" max="251" width="11.5703125" style="176" customWidth="1"/>
    <col min="252" max="252" width="18.42578125" style="176" customWidth="1"/>
    <col min="253" max="253" width="10.140625" style="176" customWidth="1"/>
    <col min="254" max="254" width="15.5703125" style="176" customWidth="1"/>
    <col min="255" max="255" width="16" style="176" customWidth="1"/>
    <col min="256" max="256" width="7" style="176" customWidth="1"/>
    <col min="257" max="257" width="14.42578125" style="176" customWidth="1"/>
    <col min="258" max="258" width="11" style="176" customWidth="1"/>
    <col min="259" max="260" width="13.85546875" style="176" customWidth="1"/>
    <col min="261" max="261" width="12.140625" style="176" customWidth="1"/>
    <col min="262" max="262" width="13.85546875" style="176" customWidth="1"/>
    <col min="263" max="263" width="11.5703125" style="176" customWidth="1"/>
    <col min="264" max="264" width="15.140625" style="176" customWidth="1"/>
    <col min="265" max="265" width="13.85546875" style="176" customWidth="1"/>
    <col min="266" max="266" width="10.5703125" style="176" customWidth="1"/>
    <col min="267" max="267" width="13.85546875" style="176" customWidth="1"/>
    <col min="268" max="268" width="11.5703125" style="176" customWidth="1"/>
    <col min="269" max="269" width="0" style="176" hidden="1" customWidth="1"/>
    <col min="270" max="270" width="35.140625" style="176" customWidth="1"/>
    <col min="271" max="271" width="36.42578125" style="176" customWidth="1"/>
    <col min="272" max="504" width="9.140625" style="176"/>
    <col min="505" max="505" width="3.5703125" style="176" customWidth="1"/>
    <col min="506" max="506" width="25.5703125" style="176" customWidth="1"/>
    <col min="507" max="507" width="11.5703125" style="176" customWidth="1"/>
    <col min="508" max="508" width="18.42578125" style="176" customWidth="1"/>
    <col min="509" max="509" width="10.140625" style="176" customWidth="1"/>
    <col min="510" max="510" width="15.5703125" style="176" customWidth="1"/>
    <col min="511" max="511" width="16" style="176" customWidth="1"/>
    <col min="512" max="512" width="7" style="176" customWidth="1"/>
    <col min="513" max="513" width="14.42578125" style="176" customWidth="1"/>
    <col min="514" max="514" width="11" style="176" customWidth="1"/>
    <col min="515" max="516" width="13.85546875" style="176" customWidth="1"/>
    <col min="517" max="517" width="12.140625" style="176" customWidth="1"/>
    <col min="518" max="518" width="13.85546875" style="176" customWidth="1"/>
    <col min="519" max="519" width="11.5703125" style="176" customWidth="1"/>
    <col min="520" max="520" width="15.140625" style="176" customWidth="1"/>
    <col min="521" max="521" width="13.85546875" style="176" customWidth="1"/>
    <col min="522" max="522" width="10.5703125" style="176" customWidth="1"/>
    <col min="523" max="523" width="13.85546875" style="176" customWidth="1"/>
    <col min="524" max="524" width="11.5703125" style="176" customWidth="1"/>
    <col min="525" max="525" width="0" style="176" hidden="1" customWidth="1"/>
    <col min="526" max="526" width="35.140625" style="176" customWidth="1"/>
    <col min="527" max="527" width="36.42578125" style="176" customWidth="1"/>
    <col min="528" max="760" width="9.140625" style="176"/>
    <col min="761" max="761" width="3.5703125" style="176" customWidth="1"/>
    <col min="762" max="762" width="25.5703125" style="176" customWidth="1"/>
    <col min="763" max="763" width="11.5703125" style="176" customWidth="1"/>
    <col min="764" max="764" width="18.42578125" style="176" customWidth="1"/>
    <col min="765" max="765" width="10.140625" style="176" customWidth="1"/>
    <col min="766" max="766" width="15.5703125" style="176" customWidth="1"/>
    <col min="767" max="767" width="16" style="176" customWidth="1"/>
    <col min="768" max="768" width="7" style="176" customWidth="1"/>
    <col min="769" max="769" width="14.42578125" style="176" customWidth="1"/>
    <col min="770" max="770" width="11" style="176" customWidth="1"/>
    <col min="771" max="772" width="13.85546875" style="176" customWidth="1"/>
    <col min="773" max="773" width="12.140625" style="176" customWidth="1"/>
    <col min="774" max="774" width="13.85546875" style="176" customWidth="1"/>
    <col min="775" max="775" width="11.5703125" style="176" customWidth="1"/>
    <col min="776" max="776" width="15.140625" style="176" customWidth="1"/>
    <col min="777" max="777" width="13.85546875" style="176" customWidth="1"/>
    <col min="778" max="778" width="10.5703125" style="176" customWidth="1"/>
    <col min="779" max="779" width="13.85546875" style="176" customWidth="1"/>
    <col min="780" max="780" width="11.5703125" style="176" customWidth="1"/>
    <col min="781" max="781" width="0" style="176" hidden="1" customWidth="1"/>
    <col min="782" max="782" width="35.140625" style="176" customWidth="1"/>
    <col min="783" max="783" width="36.42578125" style="176" customWidth="1"/>
    <col min="784" max="1016" width="9.140625" style="176"/>
    <col min="1017" max="1017" width="3.5703125" style="176" customWidth="1"/>
    <col min="1018" max="1018" width="25.5703125" style="176" customWidth="1"/>
    <col min="1019" max="1019" width="11.5703125" style="176" customWidth="1"/>
    <col min="1020" max="1020" width="18.42578125" style="176" customWidth="1"/>
    <col min="1021" max="1021" width="10.140625" style="176" customWidth="1"/>
    <col min="1022" max="1022" width="15.5703125" style="176" customWidth="1"/>
    <col min="1023" max="1023" width="16" style="176" customWidth="1"/>
    <col min="1024" max="1024" width="7" style="176" customWidth="1"/>
    <col min="1025" max="1025" width="14.42578125" style="176" customWidth="1"/>
    <col min="1026" max="1026" width="11" style="176" customWidth="1"/>
    <col min="1027" max="1028" width="13.85546875" style="176" customWidth="1"/>
    <col min="1029" max="1029" width="12.140625" style="176" customWidth="1"/>
    <col min="1030" max="1030" width="13.85546875" style="176" customWidth="1"/>
    <col min="1031" max="1031" width="11.5703125" style="176" customWidth="1"/>
    <col min="1032" max="1032" width="15.140625" style="176" customWidth="1"/>
    <col min="1033" max="1033" width="13.85546875" style="176" customWidth="1"/>
    <col min="1034" max="1034" width="10.5703125" style="176" customWidth="1"/>
    <col min="1035" max="1035" width="13.85546875" style="176" customWidth="1"/>
    <col min="1036" max="1036" width="11.5703125" style="176" customWidth="1"/>
    <col min="1037" max="1037" width="0" style="176" hidden="1" customWidth="1"/>
    <col min="1038" max="1038" width="35.140625" style="176" customWidth="1"/>
    <col min="1039" max="1039" width="36.42578125" style="176" customWidth="1"/>
    <col min="1040" max="1272" width="9.140625" style="176"/>
    <col min="1273" max="1273" width="3.5703125" style="176" customWidth="1"/>
    <col min="1274" max="1274" width="25.5703125" style="176" customWidth="1"/>
    <col min="1275" max="1275" width="11.5703125" style="176" customWidth="1"/>
    <col min="1276" max="1276" width="18.42578125" style="176" customWidth="1"/>
    <col min="1277" max="1277" width="10.140625" style="176" customWidth="1"/>
    <col min="1278" max="1278" width="15.5703125" style="176" customWidth="1"/>
    <col min="1279" max="1279" width="16" style="176" customWidth="1"/>
    <col min="1280" max="1280" width="7" style="176" customWidth="1"/>
    <col min="1281" max="1281" width="14.42578125" style="176" customWidth="1"/>
    <col min="1282" max="1282" width="11" style="176" customWidth="1"/>
    <col min="1283" max="1284" width="13.85546875" style="176" customWidth="1"/>
    <col min="1285" max="1285" width="12.140625" style="176" customWidth="1"/>
    <col min="1286" max="1286" width="13.85546875" style="176" customWidth="1"/>
    <col min="1287" max="1287" width="11.5703125" style="176" customWidth="1"/>
    <col min="1288" max="1288" width="15.140625" style="176" customWidth="1"/>
    <col min="1289" max="1289" width="13.85546875" style="176" customWidth="1"/>
    <col min="1290" max="1290" width="10.5703125" style="176" customWidth="1"/>
    <col min="1291" max="1291" width="13.85546875" style="176" customWidth="1"/>
    <col min="1292" max="1292" width="11.5703125" style="176" customWidth="1"/>
    <col min="1293" max="1293" width="0" style="176" hidden="1" customWidth="1"/>
    <col min="1294" max="1294" width="35.140625" style="176" customWidth="1"/>
    <col min="1295" max="1295" width="36.42578125" style="176" customWidth="1"/>
    <col min="1296" max="1528" width="9.140625" style="176"/>
    <col min="1529" max="1529" width="3.5703125" style="176" customWidth="1"/>
    <col min="1530" max="1530" width="25.5703125" style="176" customWidth="1"/>
    <col min="1531" max="1531" width="11.5703125" style="176" customWidth="1"/>
    <col min="1532" max="1532" width="18.42578125" style="176" customWidth="1"/>
    <col min="1533" max="1533" width="10.140625" style="176" customWidth="1"/>
    <col min="1534" max="1534" width="15.5703125" style="176" customWidth="1"/>
    <col min="1535" max="1535" width="16" style="176" customWidth="1"/>
    <col min="1536" max="1536" width="7" style="176" customWidth="1"/>
    <col min="1537" max="1537" width="14.42578125" style="176" customWidth="1"/>
    <col min="1538" max="1538" width="11" style="176" customWidth="1"/>
    <col min="1539" max="1540" width="13.85546875" style="176" customWidth="1"/>
    <col min="1541" max="1541" width="12.140625" style="176" customWidth="1"/>
    <col min="1542" max="1542" width="13.85546875" style="176" customWidth="1"/>
    <col min="1543" max="1543" width="11.5703125" style="176" customWidth="1"/>
    <col min="1544" max="1544" width="15.140625" style="176" customWidth="1"/>
    <col min="1545" max="1545" width="13.85546875" style="176" customWidth="1"/>
    <col min="1546" max="1546" width="10.5703125" style="176" customWidth="1"/>
    <col min="1547" max="1547" width="13.85546875" style="176" customWidth="1"/>
    <col min="1548" max="1548" width="11.5703125" style="176" customWidth="1"/>
    <col min="1549" max="1549" width="0" style="176" hidden="1" customWidth="1"/>
    <col min="1550" max="1550" width="35.140625" style="176" customWidth="1"/>
    <col min="1551" max="1551" width="36.42578125" style="176" customWidth="1"/>
    <col min="1552" max="1784" width="9.140625" style="176"/>
    <col min="1785" max="1785" width="3.5703125" style="176" customWidth="1"/>
    <col min="1786" max="1786" width="25.5703125" style="176" customWidth="1"/>
    <col min="1787" max="1787" width="11.5703125" style="176" customWidth="1"/>
    <col min="1788" max="1788" width="18.42578125" style="176" customWidth="1"/>
    <col min="1789" max="1789" width="10.140625" style="176" customWidth="1"/>
    <col min="1790" max="1790" width="15.5703125" style="176" customWidth="1"/>
    <col min="1791" max="1791" width="16" style="176" customWidth="1"/>
    <col min="1792" max="1792" width="7" style="176" customWidth="1"/>
    <col min="1793" max="1793" width="14.42578125" style="176" customWidth="1"/>
    <col min="1794" max="1794" width="11" style="176" customWidth="1"/>
    <col min="1795" max="1796" width="13.85546875" style="176" customWidth="1"/>
    <col min="1797" max="1797" width="12.140625" style="176" customWidth="1"/>
    <col min="1798" max="1798" width="13.85546875" style="176" customWidth="1"/>
    <col min="1799" max="1799" width="11.5703125" style="176" customWidth="1"/>
    <col min="1800" max="1800" width="15.140625" style="176" customWidth="1"/>
    <col min="1801" max="1801" width="13.85546875" style="176" customWidth="1"/>
    <col min="1802" max="1802" width="10.5703125" style="176" customWidth="1"/>
    <col min="1803" max="1803" width="13.85546875" style="176" customWidth="1"/>
    <col min="1804" max="1804" width="11.5703125" style="176" customWidth="1"/>
    <col min="1805" max="1805" width="0" style="176" hidden="1" customWidth="1"/>
    <col min="1806" max="1806" width="35.140625" style="176" customWidth="1"/>
    <col min="1807" max="1807" width="36.42578125" style="176" customWidth="1"/>
    <col min="1808" max="2040" width="9.140625" style="176"/>
    <col min="2041" max="2041" width="3.5703125" style="176" customWidth="1"/>
    <col min="2042" max="2042" width="25.5703125" style="176" customWidth="1"/>
    <col min="2043" max="2043" width="11.5703125" style="176" customWidth="1"/>
    <col min="2044" max="2044" width="18.42578125" style="176" customWidth="1"/>
    <col min="2045" max="2045" width="10.140625" style="176" customWidth="1"/>
    <col min="2046" max="2046" width="15.5703125" style="176" customWidth="1"/>
    <col min="2047" max="2047" width="16" style="176" customWidth="1"/>
    <col min="2048" max="2048" width="7" style="176" customWidth="1"/>
    <col min="2049" max="2049" width="14.42578125" style="176" customWidth="1"/>
    <col min="2050" max="2050" width="11" style="176" customWidth="1"/>
    <col min="2051" max="2052" width="13.85546875" style="176" customWidth="1"/>
    <col min="2053" max="2053" width="12.140625" style="176" customWidth="1"/>
    <col min="2054" max="2054" width="13.85546875" style="176" customWidth="1"/>
    <col min="2055" max="2055" width="11.5703125" style="176" customWidth="1"/>
    <col min="2056" max="2056" width="15.140625" style="176" customWidth="1"/>
    <col min="2057" max="2057" width="13.85546875" style="176" customWidth="1"/>
    <col min="2058" max="2058" width="10.5703125" style="176" customWidth="1"/>
    <col min="2059" max="2059" width="13.85546875" style="176" customWidth="1"/>
    <col min="2060" max="2060" width="11.5703125" style="176" customWidth="1"/>
    <col min="2061" max="2061" width="0" style="176" hidden="1" customWidth="1"/>
    <col min="2062" max="2062" width="35.140625" style="176" customWidth="1"/>
    <col min="2063" max="2063" width="36.42578125" style="176" customWidth="1"/>
    <col min="2064" max="2296" width="9.140625" style="176"/>
    <col min="2297" max="2297" width="3.5703125" style="176" customWidth="1"/>
    <col min="2298" max="2298" width="25.5703125" style="176" customWidth="1"/>
    <col min="2299" max="2299" width="11.5703125" style="176" customWidth="1"/>
    <col min="2300" max="2300" width="18.42578125" style="176" customWidth="1"/>
    <col min="2301" max="2301" width="10.140625" style="176" customWidth="1"/>
    <col min="2302" max="2302" width="15.5703125" style="176" customWidth="1"/>
    <col min="2303" max="2303" width="16" style="176" customWidth="1"/>
    <col min="2304" max="2304" width="7" style="176" customWidth="1"/>
    <col min="2305" max="2305" width="14.42578125" style="176" customWidth="1"/>
    <col min="2306" max="2306" width="11" style="176" customWidth="1"/>
    <col min="2307" max="2308" width="13.85546875" style="176" customWidth="1"/>
    <col min="2309" max="2309" width="12.140625" style="176" customWidth="1"/>
    <col min="2310" max="2310" width="13.85546875" style="176" customWidth="1"/>
    <col min="2311" max="2311" width="11.5703125" style="176" customWidth="1"/>
    <col min="2312" max="2312" width="15.140625" style="176" customWidth="1"/>
    <col min="2313" max="2313" width="13.85546875" style="176" customWidth="1"/>
    <col min="2314" max="2314" width="10.5703125" style="176" customWidth="1"/>
    <col min="2315" max="2315" width="13.85546875" style="176" customWidth="1"/>
    <col min="2316" max="2316" width="11.5703125" style="176" customWidth="1"/>
    <col min="2317" max="2317" width="0" style="176" hidden="1" customWidth="1"/>
    <col min="2318" max="2318" width="35.140625" style="176" customWidth="1"/>
    <col min="2319" max="2319" width="36.42578125" style="176" customWidth="1"/>
    <col min="2320" max="2552" width="9.140625" style="176"/>
    <col min="2553" max="2553" width="3.5703125" style="176" customWidth="1"/>
    <col min="2554" max="2554" width="25.5703125" style="176" customWidth="1"/>
    <col min="2555" max="2555" width="11.5703125" style="176" customWidth="1"/>
    <col min="2556" max="2556" width="18.42578125" style="176" customWidth="1"/>
    <col min="2557" max="2557" width="10.140625" style="176" customWidth="1"/>
    <col min="2558" max="2558" width="15.5703125" style="176" customWidth="1"/>
    <col min="2559" max="2559" width="16" style="176" customWidth="1"/>
    <col min="2560" max="2560" width="7" style="176" customWidth="1"/>
    <col min="2561" max="2561" width="14.42578125" style="176" customWidth="1"/>
    <col min="2562" max="2562" width="11" style="176" customWidth="1"/>
    <col min="2563" max="2564" width="13.85546875" style="176" customWidth="1"/>
    <col min="2565" max="2565" width="12.140625" style="176" customWidth="1"/>
    <col min="2566" max="2566" width="13.85546875" style="176" customWidth="1"/>
    <col min="2567" max="2567" width="11.5703125" style="176" customWidth="1"/>
    <col min="2568" max="2568" width="15.140625" style="176" customWidth="1"/>
    <col min="2569" max="2569" width="13.85546875" style="176" customWidth="1"/>
    <col min="2570" max="2570" width="10.5703125" style="176" customWidth="1"/>
    <col min="2571" max="2571" width="13.85546875" style="176" customWidth="1"/>
    <col min="2572" max="2572" width="11.5703125" style="176" customWidth="1"/>
    <col min="2573" max="2573" width="0" style="176" hidden="1" customWidth="1"/>
    <col min="2574" max="2574" width="35.140625" style="176" customWidth="1"/>
    <col min="2575" max="2575" width="36.42578125" style="176" customWidth="1"/>
    <col min="2576" max="2808" width="9.140625" style="176"/>
    <col min="2809" max="2809" width="3.5703125" style="176" customWidth="1"/>
    <col min="2810" max="2810" width="25.5703125" style="176" customWidth="1"/>
    <col min="2811" max="2811" width="11.5703125" style="176" customWidth="1"/>
    <col min="2812" max="2812" width="18.42578125" style="176" customWidth="1"/>
    <col min="2813" max="2813" width="10.140625" style="176" customWidth="1"/>
    <col min="2814" max="2814" width="15.5703125" style="176" customWidth="1"/>
    <col min="2815" max="2815" width="16" style="176" customWidth="1"/>
    <col min="2816" max="2816" width="7" style="176" customWidth="1"/>
    <col min="2817" max="2817" width="14.42578125" style="176" customWidth="1"/>
    <col min="2818" max="2818" width="11" style="176" customWidth="1"/>
    <col min="2819" max="2820" width="13.85546875" style="176" customWidth="1"/>
    <col min="2821" max="2821" width="12.140625" style="176" customWidth="1"/>
    <col min="2822" max="2822" width="13.85546875" style="176" customWidth="1"/>
    <col min="2823" max="2823" width="11.5703125" style="176" customWidth="1"/>
    <col min="2824" max="2824" width="15.140625" style="176" customWidth="1"/>
    <col min="2825" max="2825" width="13.85546875" style="176" customWidth="1"/>
    <col min="2826" max="2826" width="10.5703125" style="176" customWidth="1"/>
    <col min="2827" max="2827" width="13.85546875" style="176" customWidth="1"/>
    <col min="2828" max="2828" width="11.5703125" style="176" customWidth="1"/>
    <col min="2829" max="2829" width="0" style="176" hidden="1" customWidth="1"/>
    <col min="2830" max="2830" width="35.140625" style="176" customWidth="1"/>
    <col min="2831" max="2831" width="36.42578125" style="176" customWidth="1"/>
    <col min="2832" max="3064" width="9.140625" style="176"/>
    <col min="3065" max="3065" width="3.5703125" style="176" customWidth="1"/>
    <col min="3066" max="3066" width="25.5703125" style="176" customWidth="1"/>
    <col min="3067" max="3067" width="11.5703125" style="176" customWidth="1"/>
    <col min="3068" max="3068" width="18.42578125" style="176" customWidth="1"/>
    <col min="3069" max="3069" width="10.140625" style="176" customWidth="1"/>
    <col min="3070" max="3070" width="15.5703125" style="176" customWidth="1"/>
    <col min="3071" max="3071" width="16" style="176" customWidth="1"/>
    <col min="3072" max="3072" width="7" style="176" customWidth="1"/>
    <col min="3073" max="3073" width="14.42578125" style="176" customWidth="1"/>
    <col min="3074" max="3074" width="11" style="176" customWidth="1"/>
    <col min="3075" max="3076" width="13.85546875" style="176" customWidth="1"/>
    <col min="3077" max="3077" width="12.140625" style="176" customWidth="1"/>
    <col min="3078" max="3078" width="13.85546875" style="176" customWidth="1"/>
    <col min="3079" max="3079" width="11.5703125" style="176" customWidth="1"/>
    <col min="3080" max="3080" width="15.140625" style="176" customWidth="1"/>
    <col min="3081" max="3081" width="13.85546875" style="176" customWidth="1"/>
    <col min="3082" max="3082" width="10.5703125" style="176" customWidth="1"/>
    <col min="3083" max="3083" width="13.85546875" style="176" customWidth="1"/>
    <col min="3084" max="3084" width="11.5703125" style="176" customWidth="1"/>
    <col min="3085" max="3085" width="0" style="176" hidden="1" customWidth="1"/>
    <col min="3086" max="3086" width="35.140625" style="176" customWidth="1"/>
    <col min="3087" max="3087" width="36.42578125" style="176" customWidth="1"/>
    <col min="3088" max="3320" width="9.140625" style="176"/>
    <col min="3321" max="3321" width="3.5703125" style="176" customWidth="1"/>
    <col min="3322" max="3322" width="25.5703125" style="176" customWidth="1"/>
    <col min="3323" max="3323" width="11.5703125" style="176" customWidth="1"/>
    <col min="3324" max="3324" width="18.42578125" style="176" customWidth="1"/>
    <col min="3325" max="3325" width="10.140625" style="176" customWidth="1"/>
    <col min="3326" max="3326" width="15.5703125" style="176" customWidth="1"/>
    <col min="3327" max="3327" width="16" style="176" customWidth="1"/>
    <col min="3328" max="3328" width="7" style="176" customWidth="1"/>
    <col min="3329" max="3329" width="14.42578125" style="176" customWidth="1"/>
    <col min="3330" max="3330" width="11" style="176" customWidth="1"/>
    <col min="3331" max="3332" width="13.85546875" style="176" customWidth="1"/>
    <col min="3333" max="3333" width="12.140625" style="176" customWidth="1"/>
    <col min="3334" max="3334" width="13.85546875" style="176" customWidth="1"/>
    <col min="3335" max="3335" width="11.5703125" style="176" customWidth="1"/>
    <col min="3336" max="3336" width="15.140625" style="176" customWidth="1"/>
    <col min="3337" max="3337" width="13.85546875" style="176" customWidth="1"/>
    <col min="3338" max="3338" width="10.5703125" style="176" customWidth="1"/>
    <col min="3339" max="3339" width="13.85546875" style="176" customWidth="1"/>
    <col min="3340" max="3340" width="11.5703125" style="176" customWidth="1"/>
    <col min="3341" max="3341" width="0" style="176" hidden="1" customWidth="1"/>
    <col min="3342" max="3342" width="35.140625" style="176" customWidth="1"/>
    <col min="3343" max="3343" width="36.42578125" style="176" customWidth="1"/>
    <col min="3344" max="3576" width="9.140625" style="176"/>
    <col min="3577" max="3577" width="3.5703125" style="176" customWidth="1"/>
    <col min="3578" max="3578" width="25.5703125" style="176" customWidth="1"/>
    <col min="3579" max="3579" width="11.5703125" style="176" customWidth="1"/>
    <col min="3580" max="3580" width="18.42578125" style="176" customWidth="1"/>
    <col min="3581" max="3581" width="10.140625" style="176" customWidth="1"/>
    <col min="3582" max="3582" width="15.5703125" style="176" customWidth="1"/>
    <col min="3583" max="3583" width="16" style="176" customWidth="1"/>
    <col min="3584" max="3584" width="7" style="176" customWidth="1"/>
    <col min="3585" max="3585" width="14.42578125" style="176" customWidth="1"/>
    <col min="3586" max="3586" width="11" style="176" customWidth="1"/>
    <col min="3587" max="3588" width="13.85546875" style="176" customWidth="1"/>
    <col min="3589" max="3589" width="12.140625" style="176" customWidth="1"/>
    <col min="3590" max="3590" width="13.85546875" style="176" customWidth="1"/>
    <col min="3591" max="3591" width="11.5703125" style="176" customWidth="1"/>
    <col min="3592" max="3592" width="15.140625" style="176" customWidth="1"/>
    <col min="3593" max="3593" width="13.85546875" style="176" customWidth="1"/>
    <col min="3594" max="3594" width="10.5703125" style="176" customWidth="1"/>
    <col min="3595" max="3595" width="13.85546875" style="176" customWidth="1"/>
    <col min="3596" max="3596" width="11.5703125" style="176" customWidth="1"/>
    <col min="3597" max="3597" width="0" style="176" hidden="1" customWidth="1"/>
    <col min="3598" max="3598" width="35.140625" style="176" customWidth="1"/>
    <col min="3599" max="3599" width="36.42578125" style="176" customWidth="1"/>
    <col min="3600" max="3832" width="9.140625" style="176"/>
    <col min="3833" max="3833" width="3.5703125" style="176" customWidth="1"/>
    <col min="3834" max="3834" width="25.5703125" style="176" customWidth="1"/>
    <col min="3835" max="3835" width="11.5703125" style="176" customWidth="1"/>
    <col min="3836" max="3836" width="18.42578125" style="176" customWidth="1"/>
    <col min="3837" max="3837" width="10.140625" style="176" customWidth="1"/>
    <col min="3838" max="3838" width="15.5703125" style="176" customWidth="1"/>
    <col min="3839" max="3839" width="16" style="176" customWidth="1"/>
    <col min="3840" max="3840" width="7" style="176" customWidth="1"/>
    <col min="3841" max="3841" width="14.42578125" style="176" customWidth="1"/>
    <col min="3842" max="3842" width="11" style="176" customWidth="1"/>
    <col min="3843" max="3844" width="13.85546875" style="176" customWidth="1"/>
    <col min="3845" max="3845" width="12.140625" style="176" customWidth="1"/>
    <col min="3846" max="3846" width="13.85546875" style="176" customWidth="1"/>
    <col min="3847" max="3847" width="11.5703125" style="176" customWidth="1"/>
    <col min="3848" max="3848" width="15.140625" style="176" customWidth="1"/>
    <col min="3849" max="3849" width="13.85546875" style="176" customWidth="1"/>
    <col min="3850" max="3850" width="10.5703125" style="176" customWidth="1"/>
    <col min="3851" max="3851" width="13.85546875" style="176" customWidth="1"/>
    <col min="3852" max="3852" width="11.5703125" style="176" customWidth="1"/>
    <col min="3853" max="3853" width="0" style="176" hidden="1" customWidth="1"/>
    <col min="3854" max="3854" width="35.140625" style="176" customWidth="1"/>
    <col min="3855" max="3855" width="36.42578125" style="176" customWidth="1"/>
    <col min="3856" max="4088" width="9.140625" style="176"/>
    <col min="4089" max="4089" width="3.5703125" style="176" customWidth="1"/>
    <col min="4090" max="4090" width="25.5703125" style="176" customWidth="1"/>
    <col min="4091" max="4091" width="11.5703125" style="176" customWidth="1"/>
    <col min="4092" max="4092" width="18.42578125" style="176" customWidth="1"/>
    <col min="4093" max="4093" width="10.140625" style="176" customWidth="1"/>
    <col min="4094" max="4094" width="15.5703125" style="176" customWidth="1"/>
    <col min="4095" max="4095" width="16" style="176" customWidth="1"/>
    <col min="4096" max="4096" width="7" style="176" customWidth="1"/>
    <col min="4097" max="4097" width="14.42578125" style="176" customWidth="1"/>
    <col min="4098" max="4098" width="11" style="176" customWidth="1"/>
    <col min="4099" max="4100" width="13.85546875" style="176" customWidth="1"/>
    <col min="4101" max="4101" width="12.140625" style="176" customWidth="1"/>
    <col min="4102" max="4102" width="13.85546875" style="176" customWidth="1"/>
    <col min="4103" max="4103" width="11.5703125" style="176" customWidth="1"/>
    <col min="4104" max="4104" width="15.140625" style="176" customWidth="1"/>
    <col min="4105" max="4105" width="13.85546875" style="176" customWidth="1"/>
    <col min="4106" max="4106" width="10.5703125" style="176" customWidth="1"/>
    <col min="4107" max="4107" width="13.85546875" style="176" customWidth="1"/>
    <col min="4108" max="4108" width="11.5703125" style="176" customWidth="1"/>
    <col min="4109" max="4109" width="0" style="176" hidden="1" customWidth="1"/>
    <col min="4110" max="4110" width="35.140625" style="176" customWidth="1"/>
    <col min="4111" max="4111" width="36.42578125" style="176" customWidth="1"/>
    <col min="4112" max="4344" width="9.140625" style="176"/>
    <col min="4345" max="4345" width="3.5703125" style="176" customWidth="1"/>
    <col min="4346" max="4346" width="25.5703125" style="176" customWidth="1"/>
    <col min="4347" max="4347" width="11.5703125" style="176" customWidth="1"/>
    <col min="4348" max="4348" width="18.42578125" style="176" customWidth="1"/>
    <col min="4349" max="4349" width="10.140625" style="176" customWidth="1"/>
    <col min="4350" max="4350" width="15.5703125" style="176" customWidth="1"/>
    <col min="4351" max="4351" width="16" style="176" customWidth="1"/>
    <col min="4352" max="4352" width="7" style="176" customWidth="1"/>
    <col min="4353" max="4353" width="14.42578125" style="176" customWidth="1"/>
    <col min="4354" max="4354" width="11" style="176" customWidth="1"/>
    <col min="4355" max="4356" width="13.85546875" style="176" customWidth="1"/>
    <col min="4357" max="4357" width="12.140625" style="176" customWidth="1"/>
    <col min="4358" max="4358" width="13.85546875" style="176" customWidth="1"/>
    <col min="4359" max="4359" width="11.5703125" style="176" customWidth="1"/>
    <col min="4360" max="4360" width="15.140625" style="176" customWidth="1"/>
    <col min="4361" max="4361" width="13.85546875" style="176" customWidth="1"/>
    <col min="4362" max="4362" width="10.5703125" style="176" customWidth="1"/>
    <col min="4363" max="4363" width="13.85546875" style="176" customWidth="1"/>
    <col min="4364" max="4364" width="11.5703125" style="176" customWidth="1"/>
    <col min="4365" max="4365" width="0" style="176" hidden="1" customWidth="1"/>
    <col min="4366" max="4366" width="35.140625" style="176" customWidth="1"/>
    <col min="4367" max="4367" width="36.42578125" style="176" customWidth="1"/>
    <col min="4368" max="4600" width="9.140625" style="176"/>
    <col min="4601" max="4601" width="3.5703125" style="176" customWidth="1"/>
    <col min="4602" max="4602" width="25.5703125" style="176" customWidth="1"/>
    <col min="4603" max="4603" width="11.5703125" style="176" customWidth="1"/>
    <col min="4604" max="4604" width="18.42578125" style="176" customWidth="1"/>
    <col min="4605" max="4605" width="10.140625" style="176" customWidth="1"/>
    <col min="4606" max="4606" width="15.5703125" style="176" customWidth="1"/>
    <col min="4607" max="4607" width="16" style="176" customWidth="1"/>
    <col min="4608" max="4608" width="7" style="176" customWidth="1"/>
    <col min="4609" max="4609" width="14.42578125" style="176" customWidth="1"/>
    <col min="4610" max="4610" width="11" style="176" customWidth="1"/>
    <col min="4611" max="4612" width="13.85546875" style="176" customWidth="1"/>
    <col min="4613" max="4613" width="12.140625" style="176" customWidth="1"/>
    <col min="4614" max="4614" width="13.85546875" style="176" customWidth="1"/>
    <col min="4615" max="4615" width="11.5703125" style="176" customWidth="1"/>
    <col min="4616" max="4616" width="15.140625" style="176" customWidth="1"/>
    <col min="4617" max="4617" width="13.85546875" style="176" customWidth="1"/>
    <col min="4618" max="4618" width="10.5703125" style="176" customWidth="1"/>
    <col min="4619" max="4619" width="13.85546875" style="176" customWidth="1"/>
    <col min="4620" max="4620" width="11.5703125" style="176" customWidth="1"/>
    <col min="4621" max="4621" width="0" style="176" hidden="1" customWidth="1"/>
    <col min="4622" max="4622" width="35.140625" style="176" customWidth="1"/>
    <col min="4623" max="4623" width="36.42578125" style="176" customWidth="1"/>
    <col min="4624" max="4856" width="9.140625" style="176"/>
    <col min="4857" max="4857" width="3.5703125" style="176" customWidth="1"/>
    <col min="4858" max="4858" width="25.5703125" style="176" customWidth="1"/>
    <col min="4859" max="4859" width="11.5703125" style="176" customWidth="1"/>
    <col min="4860" max="4860" width="18.42578125" style="176" customWidth="1"/>
    <col min="4861" max="4861" width="10.140625" style="176" customWidth="1"/>
    <col min="4862" max="4862" width="15.5703125" style="176" customWidth="1"/>
    <col min="4863" max="4863" width="16" style="176" customWidth="1"/>
    <col min="4864" max="4864" width="7" style="176" customWidth="1"/>
    <col min="4865" max="4865" width="14.42578125" style="176" customWidth="1"/>
    <col min="4866" max="4866" width="11" style="176" customWidth="1"/>
    <col min="4867" max="4868" width="13.85546875" style="176" customWidth="1"/>
    <col min="4869" max="4869" width="12.140625" style="176" customWidth="1"/>
    <col min="4870" max="4870" width="13.85546875" style="176" customWidth="1"/>
    <col min="4871" max="4871" width="11.5703125" style="176" customWidth="1"/>
    <col min="4872" max="4872" width="15.140625" style="176" customWidth="1"/>
    <col min="4873" max="4873" width="13.85546875" style="176" customWidth="1"/>
    <col min="4874" max="4874" width="10.5703125" style="176" customWidth="1"/>
    <col min="4875" max="4875" width="13.85546875" style="176" customWidth="1"/>
    <col min="4876" max="4876" width="11.5703125" style="176" customWidth="1"/>
    <col min="4877" max="4877" width="0" style="176" hidden="1" customWidth="1"/>
    <col min="4878" max="4878" width="35.140625" style="176" customWidth="1"/>
    <col min="4879" max="4879" width="36.42578125" style="176" customWidth="1"/>
    <col min="4880" max="5112" width="9.140625" style="176"/>
    <col min="5113" max="5113" width="3.5703125" style="176" customWidth="1"/>
    <col min="5114" max="5114" width="25.5703125" style="176" customWidth="1"/>
    <col min="5115" max="5115" width="11.5703125" style="176" customWidth="1"/>
    <col min="5116" max="5116" width="18.42578125" style="176" customWidth="1"/>
    <col min="5117" max="5117" width="10.140625" style="176" customWidth="1"/>
    <col min="5118" max="5118" width="15.5703125" style="176" customWidth="1"/>
    <col min="5119" max="5119" width="16" style="176" customWidth="1"/>
    <col min="5120" max="5120" width="7" style="176" customWidth="1"/>
    <col min="5121" max="5121" width="14.42578125" style="176" customWidth="1"/>
    <col min="5122" max="5122" width="11" style="176" customWidth="1"/>
    <col min="5123" max="5124" width="13.85546875" style="176" customWidth="1"/>
    <col min="5125" max="5125" width="12.140625" style="176" customWidth="1"/>
    <col min="5126" max="5126" width="13.85546875" style="176" customWidth="1"/>
    <col min="5127" max="5127" width="11.5703125" style="176" customWidth="1"/>
    <col min="5128" max="5128" width="15.140625" style="176" customWidth="1"/>
    <col min="5129" max="5129" width="13.85546875" style="176" customWidth="1"/>
    <col min="5130" max="5130" width="10.5703125" style="176" customWidth="1"/>
    <col min="5131" max="5131" width="13.85546875" style="176" customWidth="1"/>
    <col min="5132" max="5132" width="11.5703125" style="176" customWidth="1"/>
    <col min="5133" max="5133" width="0" style="176" hidden="1" customWidth="1"/>
    <col min="5134" max="5134" width="35.140625" style="176" customWidth="1"/>
    <col min="5135" max="5135" width="36.42578125" style="176" customWidth="1"/>
    <col min="5136" max="5368" width="9.140625" style="176"/>
    <col min="5369" max="5369" width="3.5703125" style="176" customWidth="1"/>
    <col min="5370" max="5370" width="25.5703125" style="176" customWidth="1"/>
    <col min="5371" max="5371" width="11.5703125" style="176" customWidth="1"/>
    <col min="5372" max="5372" width="18.42578125" style="176" customWidth="1"/>
    <col min="5373" max="5373" width="10.140625" style="176" customWidth="1"/>
    <col min="5374" max="5374" width="15.5703125" style="176" customWidth="1"/>
    <col min="5375" max="5375" width="16" style="176" customWidth="1"/>
    <col min="5376" max="5376" width="7" style="176" customWidth="1"/>
    <col min="5377" max="5377" width="14.42578125" style="176" customWidth="1"/>
    <col min="5378" max="5378" width="11" style="176" customWidth="1"/>
    <col min="5379" max="5380" width="13.85546875" style="176" customWidth="1"/>
    <col min="5381" max="5381" width="12.140625" style="176" customWidth="1"/>
    <col min="5382" max="5382" width="13.85546875" style="176" customWidth="1"/>
    <col min="5383" max="5383" width="11.5703125" style="176" customWidth="1"/>
    <col min="5384" max="5384" width="15.140625" style="176" customWidth="1"/>
    <col min="5385" max="5385" width="13.85546875" style="176" customWidth="1"/>
    <col min="5386" max="5386" width="10.5703125" style="176" customWidth="1"/>
    <col min="5387" max="5387" width="13.85546875" style="176" customWidth="1"/>
    <col min="5388" max="5388" width="11.5703125" style="176" customWidth="1"/>
    <col min="5389" max="5389" width="0" style="176" hidden="1" customWidth="1"/>
    <col min="5390" max="5390" width="35.140625" style="176" customWidth="1"/>
    <col min="5391" max="5391" width="36.42578125" style="176" customWidth="1"/>
    <col min="5392" max="5624" width="9.140625" style="176"/>
    <col min="5625" max="5625" width="3.5703125" style="176" customWidth="1"/>
    <col min="5626" max="5626" width="25.5703125" style="176" customWidth="1"/>
    <col min="5627" max="5627" width="11.5703125" style="176" customWidth="1"/>
    <col min="5628" max="5628" width="18.42578125" style="176" customWidth="1"/>
    <col min="5629" max="5629" width="10.140625" style="176" customWidth="1"/>
    <col min="5630" max="5630" width="15.5703125" style="176" customWidth="1"/>
    <col min="5631" max="5631" width="16" style="176" customWidth="1"/>
    <col min="5632" max="5632" width="7" style="176" customWidth="1"/>
    <col min="5633" max="5633" width="14.42578125" style="176" customWidth="1"/>
    <col min="5634" max="5634" width="11" style="176" customWidth="1"/>
    <col min="5635" max="5636" width="13.85546875" style="176" customWidth="1"/>
    <col min="5637" max="5637" width="12.140625" style="176" customWidth="1"/>
    <col min="5638" max="5638" width="13.85546875" style="176" customWidth="1"/>
    <col min="5639" max="5639" width="11.5703125" style="176" customWidth="1"/>
    <col min="5640" max="5640" width="15.140625" style="176" customWidth="1"/>
    <col min="5641" max="5641" width="13.85546875" style="176" customWidth="1"/>
    <col min="5642" max="5642" width="10.5703125" style="176" customWidth="1"/>
    <col min="5643" max="5643" width="13.85546875" style="176" customWidth="1"/>
    <col min="5644" max="5644" width="11.5703125" style="176" customWidth="1"/>
    <col min="5645" max="5645" width="0" style="176" hidden="1" customWidth="1"/>
    <col min="5646" max="5646" width="35.140625" style="176" customWidth="1"/>
    <col min="5647" max="5647" width="36.42578125" style="176" customWidth="1"/>
    <col min="5648" max="5880" width="9.140625" style="176"/>
    <col min="5881" max="5881" width="3.5703125" style="176" customWidth="1"/>
    <col min="5882" max="5882" width="25.5703125" style="176" customWidth="1"/>
    <col min="5883" max="5883" width="11.5703125" style="176" customWidth="1"/>
    <col min="5884" max="5884" width="18.42578125" style="176" customWidth="1"/>
    <col min="5885" max="5885" width="10.140625" style="176" customWidth="1"/>
    <col min="5886" max="5886" width="15.5703125" style="176" customWidth="1"/>
    <col min="5887" max="5887" width="16" style="176" customWidth="1"/>
    <col min="5888" max="5888" width="7" style="176" customWidth="1"/>
    <col min="5889" max="5889" width="14.42578125" style="176" customWidth="1"/>
    <col min="5890" max="5890" width="11" style="176" customWidth="1"/>
    <col min="5891" max="5892" width="13.85546875" style="176" customWidth="1"/>
    <col min="5893" max="5893" width="12.140625" style="176" customWidth="1"/>
    <col min="5894" max="5894" width="13.85546875" style="176" customWidth="1"/>
    <col min="5895" max="5895" width="11.5703125" style="176" customWidth="1"/>
    <col min="5896" max="5896" width="15.140625" style="176" customWidth="1"/>
    <col min="5897" max="5897" width="13.85546875" style="176" customWidth="1"/>
    <col min="5898" max="5898" width="10.5703125" style="176" customWidth="1"/>
    <col min="5899" max="5899" width="13.85546875" style="176" customWidth="1"/>
    <col min="5900" max="5900" width="11.5703125" style="176" customWidth="1"/>
    <col min="5901" max="5901" width="0" style="176" hidden="1" customWidth="1"/>
    <col min="5902" max="5902" width="35.140625" style="176" customWidth="1"/>
    <col min="5903" max="5903" width="36.42578125" style="176" customWidth="1"/>
    <col min="5904" max="6136" width="9.140625" style="176"/>
    <col min="6137" max="6137" width="3.5703125" style="176" customWidth="1"/>
    <col min="6138" max="6138" width="25.5703125" style="176" customWidth="1"/>
    <col min="6139" max="6139" width="11.5703125" style="176" customWidth="1"/>
    <col min="6140" max="6140" width="18.42578125" style="176" customWidth="1"/>
    <col min="6141" max="6141" width="10.140625" style="176" customWidth="1"/>
    <col min="6142" max="6142" width="15.5703125" style="176" customWidth="1"/>
    <col min="6143" max="6143" width="16" style="176" customWidth="1"/>
    <col min="6144" max="6144" width="7" style="176" customWidth="1"/>
    <col min="6145" max="6145" width="14.42578125" style="176" customWidth="1"/>
    <col min="6146" max="6146" width="11" style="176" customWidth="1"/>
    <col min="6147" max="6148" width="13.85546875" style="176" customWidth="1"/>
    <col min="6149" max="6149" width="12.140625" style="176" customWidth="1"/>
    <col min="6150" max="6150" width="13.85546875" style="176" customWidth="1"/>
    <col min="6151" max="6151" width="11.5703125" style="176" customWidth="1"/>
    <col min="6152" max="6152" width="15.140625" style="176" customWidth="1"/>
    <col min="6153" max="6153" width="13.85546875" style="176" customWidth="1"/>
    <col min="6154" max="6154" width="10.5703125" style="176" customWidth="1"/>
    <col min="6155" max="6155" width="13.85546875" style="176" customWidth="1"/>
    <col min="6156" max="6156" width="11.5703125" style="176" customWidth="1"/>
    <col min="6157" max="6157" width="0" style="176" hidden="1" customWidth="1"/>
    <col min="6158" max="6158" width="35.140625" style="176" customWidth="1"/>
    <col min="6159" max="6159" width="36.42578125" style="176" customWidth="1"/>
    <col min="6160" max="6392" width="9.140625" style="176"/>
    <col min="6393" max="6393" width="3.5703125" style="176" customWidth="1"/>
    <col min="6394" max="6394" width="25.5703125" style="176" customWidth="1"/>
    <col min="6395" max="6395" width="11.5703125" style="176" customWidth="1"/>
    <col min="6396" max="6396" width="18.42578125" style="176" customWidth="1"/>
    <col min="6397" max="6397" width="10.140625" style="176" customWidth="1"/>
    <col min="6398" max="6398" width="15.5703125" style="176" customWidth="1"/>
    <col min="6399" max="6399" width="16" style="176" customWidth="1"/>
    <col min="6400" max="6400" width="7" style="176" customWidth="1"/>
    <col min="6401" max="6401" width="14.42578125" style="176" customWidth="1"/>
    <col min="6402" max="6402" width="11" style="176" customWidth="1"/>
    <col min="6403" max="6404" width="13.85546875" style="176" customWidth="1"/>
    <col min="6405" max="6405" width="12.140625" style="176" customWidth="1"/>
    <col min="6406" max="6406" width="13.85546875" style="176" customWidth="1"/>
    <col min="6407" max="6407" width="11.5703125" style="176" customWidth="1"/>
    <col min="6408" max="6408" width="15.140625" style="176" customWidth="1"/>
    <col min="6409" max="6409" width="13.85546875" style="176" customWidth="1"/>
    <col min="6410" max="6410" width="10.5703125" style="176" customWidth="1"/>
    <col min="6411" max="6411" width="13.85546875" style="176" customWidth="1"/>
    <col min="6412" max="6412" width="11.5703125" style="176" customWidth="1"/>
    <col min="6413" max="6413" width="0" style="176" hidden="1" customWidth="1"/>
    <col min="6414" max="6414" width="35.140625" style="176" customWidth="1"/>
    <col min="6415" max="6415" width="36.42578125" style="176" customWidth="1"/>
    <col min="6416" max="6648" width="9.140625" style="176"/>
    <col min="6649" max="6649" width="3.5703125" style="176" customWidth="1"/>
    <col min="6650" max="6650" width="25.5703125" style="176" customWidth="1"/>
    <col min="6651" max="6651" width="11.5703125" style="176" customWidth="1"/>
    <col min="6652" max="6652" width="18.42578125" style="176" customWidth="1"/>
    <col min="6653" max="6653" width="10.140625" style="176" customWidth="1"/>
    <col min="6654" max="6654" width="15.5703125" style="176" customWidth="1"/>
    <col min="6655" max="6655" width="16" style="176" customWidth="1"/>
    <col min="6656" max="6656" width="7" style="176" customWidth="1"/>
    <col min="6657" max="6657" width="14.42578125" style="176" customWidth="1"/>
    <col min="6658" max="6658" width="11" style="176" customWidth="1"/>
    <col min="6659" max="6660" width="13.85546875" style="176" customWidth="1"/>
    <col min="6661" max="6661" width="12.140625" style="176" customWidth="1"/>
    <col min="6662" max="6662" width="13.85546875" style="176" customWidth="1"/>
    <col min="6663" max="6663" width="11.5703125" style="176" customWidth="1"/>
    <col min="6664" max="6664" width="15.140625" style="176" customWidth="1"/>
    <col min="6665" max="6665" width="13.85546875" style="176" customWidth="1"/>
    <col min="6666" max="6666" width="10.5703125" style="176" customWidth="1"/>
    <col min="6667" max="6667" width="13.85546875" style="176" customWidth="1"/>
    <col min="6668" max="6668" width="11.5703125" style="176" customWidth="1"/>
    <col min="6669" max="6669" width="0" style="176" hidden="1" customWidth="1"/>
    <col min="6670" max="6670" width="35.140625" style="176" customWidth="1"/>
    <col min="6671" max="6671" width="36.42578125" style="176" customWidth="1"/>
    <col min="6672" max="6904" width="9.140625" style="176"/>
    <col min="6905" max="6905" width="3.5703125" style="176" customWidth="1"/>
    <col min="6906" max="6906" width="25.5703125" style="176" customWidth="1"/>
    <col min="6907" max="6907" width="11.5703125" style="176" customWidth="1"/>
    <col min="6908" max="6908" width="18.42578125" style="176" customWidth="1"/>
    <col min="6909" max="6909" width="10.140625" style="176" customWidth="1"/>
    <col min="6910" max="6910" width="15.5703125" style="176" customWidth="1"/>
    <col min="6911" max="6911" width="16" style="176" customWidth="1"/>
    <col min="6912" max="6912" width="7" style="176" customWidth="1"/>
    <col min="6913" max="6913" width="14.42578125" style="176" customWidth="1"/>
    <col min="6914" max="6914" width="11" style="176" customWidth="1"/>
    <col min="6915" max="6916" width="13.85546875" style="176" customWidth="1"/>
    <col min="6917" max="6917" width="12.140625" style="176" customWidth="1"/>
    <col min="6918" max="6918" width="13.85546875" style="176" customWidth="1"/>
    <col min="6919" max="6919" width="11.5703125" style="176" customWidth="1"/>
    <col min="6920" max="6920" width="15.140625" style="176" customWidth="1"/>
    <col min="6921" max="6921" width="13.85546875" style="176" customWidth="1"/>
    <col min="6922" max="6922" width="10.5703125" style="176" customWidth="1"/>
    <col min="6923" max="6923" width="13.85546875" style="176" customWidth="1"/>
    <col min="6924" max="6924" width="11.5703125" style="176" customWidth="1"/>
    <col min="6925" max="6925" width="0" style="176" hidden="1" customWidth="1"/>
    <col min="6926" max="6926" width="35.140625" style="176" customWidth="1"/>
    <col min="6927" max="6927" width="36.42578125" style="176" customWidth="1"/>
    <col min="6928" max="7160" width="9.140625" style="176"/>
    <col min="7161" max="7161" width="3.5703125" style="176" customWidth="1"/>
    <col min="7162" max="7162" width="25.5703125" style="176" customWidth="1"/>
    <col min="7163" max="7163" width="11.5703125" style="176" customWidth="1"/>
    <col min="7164" max="7164" width="18.42578125" style="176" customWidth="1"/>
    <col min="7165" max="7165" width="10.140625" style="176" customWidth="1"/>
    <col min="7166" max="7166" width="15.5703125" style="176" customWidth="1"/>
    <col min="7167" max="7167" width="16" style="176" customWidth="1"/>
    <col min="7168" max="7168" width="7" style="176" customWidth="1"/>
    <col min="7169" max="7169" width="14.42578125" style="176" customWidth="1"/>
    <col min="7170" max="7170" width="11" style="176" customWidth="1"/>
    <col min="7171" max="7172" width="13.85546875" style="176" customWidth="1"/>
    <col min="7173" max="7173" width="12.140625" style="176" customWidth="1"/>
    <col min="7174" max="7174" width="13.85546875" style="176" customWidth="1"/>
    <col min="7175" max="7175" width="11.5703125" style="176" customWidth="1"/>
    <col min="7176" max="7176" width="15.140625" style="176" customWidth="1"/>
    <col min="7177" max="7177" width="13.85546875" style="176" customWidth="1"/>
    <col min="7178" max="7178" width="10.5703125" style="176" customWidth="1"/>
    <col min="7179" max="7179" width="13.85546875" style="176" customWidth="1"/>
    <col min="7180" max="7180" width="11.5703125" style="176" customWidth="1"/>
    <col min="7181" max="7181" width="0" style="176" hidden="1" customWidth="1"/>
    <col min="7182" max="7182" width="35.140625" style="176" customWidth="1"/>
    <col min="7183" max="7183" width="36.42578125" style="176" customWidth="1"/>
    <col min="7184" max="7416" width="9.140625" style="176"/>
    <col min="7417" max="7417" width="3.5703125" style="176" customWidth="1"/>
    <col min="7418" max="7418" width="25.5703125" style="176" customWidth="1"/>
    <col min="7419" max="7419" width="11.5703125" style="176" customWidth="1"/>
    <col min="7420" max="7420" width="18.42578125" style="176" customWidth="1"/>
    <col min="7421" max="7421" width="10.140625" style="176" customWidth="1"/>
    <col min="7422" max="7422" width="15.5703125" style="176" customWidth="1"/>
    <col min="7423" max="7423" width="16" style="176" customWidth="1"/>
    <col min="7424" max="7424" width="7" style="176" customWidth="1"/>
    <col min="7425" max="7425" width="14.42578125" style="176" customWidth="1"/>
    <col min="7426" max="7426" width="11" style="176" customWidth="1"/>
    <col min="7427" max="7428" width="13.85546875" style="176" customWidth="1"/>
    <col min="7429" max="7429" width="12.140625" style="176" customWidth="1"/>
    <col min="7430" max="7430" width="13.85546875" style="176" customWidth="1"/>
    <col min="7431" max="7431" width="11.5703125" style="176" customWidth="1"/>
    <col min="7432" max="7432" width="15.140625" style="176" customWidth="1"/>
    <col min="7433" max="7433" width="13.85546875" style="176" customWidth="1"/>
    <col min="7434" max="7434" width="10.5703125" style="176" customWidth="1"/>
    <col min="7435" max="7435" width="13.85546875" style="176" customWidth="1"/>
    <col min="7436" max="7436" width="11.5703125" style="176" customWidth="1"/>
    <col min="7437" max="7437" width="0" style="176" hidden="1" customWidth="1"/>
    <col min="7438" max="7438" width="35.140625" style="176" customWidth="1"/>
    <col min="7439" max="7439" width="36.42578125" style="176" customWidth="1"/>
    <col min="7440" max="7672" width="9.140625" style="176"/>
    <col min="7673" max="7673" width="3.5703125" style="176" customWidth="1"/>
    <col min="7674" max="7674" width="25.5703125" style="176" customWidth="1"/>
    <col min="7675" max="7675" width="11.5703125" style="176" customWidth="1"/>
    <col min="7676" max="7676" width="18.42578125" style="176" customWidth="1"/>
    <col min="7677" max="7677" width="10.140625" style="176" customWidth="1"/>
    <col min="7678" max="7678" width="15.5703125" style="176" customWidth="1"/>
    <col min="7679" max="7679" width="16" style="176" customWidth="1"/>
    <col min="7680" max="7680" width="7" style="176" customWidth="1"/>
    <col min="7681" max="7681" width="14.42578125" style="176" customWidth="1"/>
    <col min="7682" max="7682" width="11" style="176" customWidth="1"/>
    <col min="7683" max="7684" width="13.85546875" style="176" customWidth="1"/>
    <col min="7685" max="7685" width="12.140625" style="176" customWidth="1"/>
    <col min="7686" max="7686" width="13.85546875" style="176" customWidth="1"/>
    <col min="7687" max="7687" width="11.5703125" style="176" customWidth="1"/>
    <col min="7688" max="7688" width="15.140625" style="176" customWidth="1"/>
    <col min="7689" max="7689" width="13.85546875" style="176" customWidth="1"/>
    <col min="7690" max="7690" width="10.5703125" style="176" customWidth="1"/>
    <col min="7691" max="7691" width="13.85546875" style="176" customWidth="1"/>
    <col min="7692" max="7692" width="11.5703125" style="176" customWidth="1"/>
    <col min="7693" max="7693" width="0" style="176" hidden="1" customWidth="1"/>
    <col min="7694" max="7694" width="35.140625" style="176" customWidth="1"/>
    <col min="7695" max="7695" width="36.42578125" style="176" customWidth="1"/>
    <col min="7696" max="7928" width="9.140625" style="176"/>
    <col min="7929" max="7929" width="3.5703125" style="176" customWidth="1"/>
    <col min="7930" max="7930" width="25.5703125" style="176" customWidth="1"/>
    <col min="7931" max="7931" width="11.5703125" style="176" customWidth="1"/>
    <col min="7932" max="7932" width="18.42578125" style="176" customWidth="1"/>
    <col min="7933" max="7933" width="10.140625" style="176" customWidth="1"/>
    <col min="7934" max="7934" width="15.5703125" style="176" customWidth="1"/>
    <col min="7935" max="7935" width="16" style="176" customWidth="1"/>
    <col min="7936" max="7936" width="7" style="176" customWidth="1"/>
    <col min="7937" max="7937" width="14.42578125" style="176" customWidth="1"/>
    <col min="7938" max="7938" width="11" style="176" customWidth="1"/>
    <col min="7939" max="7940" width="13.85546875" style="176" customWidth="1"/>
    <col min="7941" max="7941" width="12.140625" style="176" customWidth="1"/>
    <col min="7942" max="7942" width="13.85546875" style="176" customWidth="1"/>
    <col min="7943" max="7943" width="11.5703125" style="176" customWidth="1"/>
    <col min="7944" max="7944" width="15.140625" style="176" customWidth="1"/>
    <col min="7945" max="7945" width="13.85546875" style="176" customWidth="1"/>
    <col min="7946" max="7946" width="10.5703125" style="176" customWidth="1"/>
    <col min="7947" max="7947" width="13.85546875" style="176" customWidth="1"/>
    <col min="7948" max="7948" width="11.5703125" style="176" customWidth="1"/>
    <col min="7949" max="7949" width="0" style="176" hidden="1" customWidth="1"/>
    <col min="7950" max="7950" width="35.140625" style="176" customWidth="1"/>
    <col min="7951" max="7951" width="36.42578125" style="176" customWidth="1"/>
    <col min="7952" max="8184" width="9.140625" style="176"/>
    <col min="8185" max="8185" width="3.5703125" style="176" customWidth="1"/>
    <col min="8186" max="8186" width="25.5703125" style="176" customWidth="1"/>
    <col min="8187" max="8187" width="11.5703125" style="176" customWidth="1"/>
    <col min="8188" max="8188" width="18.42578125" style="176" customWidth="1"/>
    <col min="8189" max="8189" width="10.140625" style="176" customWidth="1"/>
    <col min="8190" max="8190" width="15.5703125" style="176" customWidth="1"/>
    <col min="8191" max="8191" width="16" style="176" customWidth="1"/>
    <col min="8192" max="8192" width="7" style="176" customWidth="1"/>
    <col min="8193" max="8193" width="14.42578125" style="176" customWidth="1"/>
    <col min="8194" max="8194" width="11" style="176" customWidth="1"/>
    <col min="8195" max="8196" width="13.85546875" style="176" customWidth="1"/>
    <col min="8197" max="8197" width="12.140625" style="176" customWidth="1"/>
    <col min="8198" max="8198" width="13.85546875" style="176" customWidth="1"/>
    <col min="8199" max="8199" width="11.5703125" style="176" customWidth="1"/>
    <col min="8200" max="8200" width="15.140625" style="176" customWidth="1"/>
    <col min="8201" max="8201" width="13.85546875" style="176" customWidth="1"/>
    <col min="8202" max="8202" width="10.5703125" style="176" customWidth="1"/>
    <col min="8203" max="8203" width="13.85546875" style="176" customWidth="1"/>
    <col min="8204" max="8204" width="11.5703125" style="176" customWidth="1"/>
    <col min="8205" max="8205" width="0" style="176" hidden="1" customWidth="1"/>
    <col min="8206" max="8206" width="35.140625" style="176" customWidth="1"/>
    <col min="8207" max="8207" width="36.42578125" style="176" customWidth="1"/>
    <col min="8208" max="8440" width="9.140625" style="176"/>
    <col min="8441" max="8441" width="3.5703125" style="176" customWidth="1"/>
    <col min="8442" max="8442" width="25.5703125" style="176" customWidth="1"/>
    <col min="8443" max="8443" width="11.5703125" style="176" customWidth="1"/>
    <col min="8444" max="8444" width="18.42578125" style="176" customWidth="1"/>
    <col min="8445" max="8445" width="10.140625" style="176" customWidth="1"/>
    <col min="8446" max="8446" width="15.5703125" style="176" customWidth="1"/>
    <col min="8447" max="8447" width="16" style="176" customWidth="1"/>
    <col min="8448" max="8448" width="7" style="176" customWidth="1"/>
    <col min="8449" max="8449" width="14.42578125" style="176" customWidth="1"/>
    <col min="8450" max="8450" width="11" style="176" customWidth="1"/>
    <col min="8451" max="8452" width="13.85546875" style="176" customWidth="1"/>
    <col min="8453" max="8453" width="12.140625" style="176" customWidth="1"/>
    <col min="8454" max="8454" width="13.85546875" style="176" customWidth="1"/>
    <col min="8455" max="8455" width="11.5703125" style="176" customWidth="1"/>
    <col min="8456" max="8456" width="15.140625" style="176" customWidth="1"/>
    <col min="8457" max="8457" width="13.85546875" style="176" customWidth="1"/>
    <col min="8458" max="8458" width="10.5703125" style="176" customWidth="1"/>
    <col min="8459" max="8459" width="13.85546875" style="176" customWidth="1"/>
    <col min="8460" max="8460" width="11.5703125" style="176" customWidth="1"/>
    <col min="8461" max="8461" width="0" style="176" hidden="1" customWidth="1"/>
    <col min="8462" max="8462" width="35.140625" style="176" customWidth="1"/>
    <col min="8463" max="8463" width="36.42578125" style="176" customWidth="1"/>
    <col min="8464" max="8696" width="9.140625" style="176"/>
    <col min="8697" max="8697" width="3.5703125" style="176" customWidth="1"/>
    <col min="8698" max="8698" width="25.5703125" style="176" customWidth="1"/>
    <col min="8699" max="8699" width="11.5703125" style="176" customWidth="1"/>
    <col min="8700" max="8700" width="18.42578125" style="176" customWidth="1"/>
    <col min="8701" max="8701" width="10.140625" style="176" customWidth="1"/>
    <col min="8702" max="8702" width="15.5703125" style="176" customWidth="1"/>
    <col min="8703" max="8703" width="16" style="176" customWidth="1"/>
    <col min="8704" max="8704" width="7" style="176" customWidth="1"/>
    <col min="8705" max="8705" width="14.42578125" style="176" customWidth="1"/>
    <col min="8706" max="8706" width="11" style="176" customWidth="1"/>
    <col min="8707" max="8708" width="13.85546875" style="176" customWidth="1"/>
    <col min="8709" max="8709" width="12.140625" style="176" customWidth="1"/>
    <col min="8710" max="8710" width="13.85546875" style="176" customWidth="1"/>
    <col min="8711" max="8711" width="11.5703125" style="176" customWidth="1"/>
    <col min="8712" max="8712" width="15.140625" style="176" customWidth="1"/>
    <col min="8713" max="8713" width="13.85546875" style="176" customWidth="1"/>
    <col min="8714" max="8714" width="10.5703125" style="176" customWidth="1"/>
    <col min="8715" max="8715" width="13.85546875" style="176" customWidth="1"/>
    <col min="8716" max="8716" width="11.5703125" style="176" customWidth="1"/>
    <col min="8717" max="8717" width="0" style="176" hidden="1" customWidth="1"/>
    <col min="8718" max="8718" width="35.140625" style="176" customWidth="1"/>
    <col min="8719" max="8719" width="36.42578125" style="176" customWidth="1"/>
    <col min="8720" max="8952" width="9.140625" style="176"/>
    <col min="8953" max="8953" width="3.5703125" style="176" customWidth="1"/>
    <col min="8954" max="8954" width="25.5703125" style="176" customWidth="1"/>
    <col min="8955" max="8955" width="11.5703125" style="176" customWidth="1"/>
    <col min="8956" max="8956" width="18.42578125" style="176" customWidth="1"/>
    <col min="8957" max="8957" width="10.140625" style="176" customWidth="1"/>
    <col min="8958" max="8958" width="15.5703125" style="176" customWidth="1"/>
    <col min="8959" max="8959" width="16" style="176" customWidth="1"/>
    <col min="8960" max="8960" width="7" style="176" customWidth="1"/>
    <col min="8961" max="8961" width="14.42578125" style="176" customWidth="1"/>
    <col min="8962" max="8962" width="11" style="176" customWidth="1"/>
    <col min="8963" max="8964" width="13.85546875" style="176" customWidth="1"/>
    <col min="8965" max="8965" width="12.140625" style="176" customWidth="1"/>
    <col min="8966" max="8966" width="13.85546875" style="176" customWidth="1"/>
    <col min="8967" max="8967" width="11.5703125" style="176" customWidth="1"/>
    <col min="8968" max="8968" width="15.140625" style="176" customWidth="1"/>
    <col min="8969" max="8969" width="13.85546875" style="176" customWidth="1"/>
    <col min="8970" max="8970" width="10.5703125" style="176" customWidth="1"/>
    <col min="8971" max="8971" width="13.85546875" style="176" customWidth="1"/>
    <col min="8972" max="8972" width="11.5703125" style="176" customWidth="1"/>
    <col min="8973" max="8973" width="0" style="176" hidden="1" customWidth="1"/>
    <col min="8974" max="8974" width="35.140625" style="176" customWidth="1"/>
    <col min="8975" max="8975" width="36.42578125" style="176" customWidth="1"/>
    <col min="8976" max="9208" width="9.140625" style="176"/>
    <col min="9209" max="9209" width="3.5703125" style="176" customWidth="1"/>
    <col min="9210" max="9210" width="25.5703125" style="176" customWidth="1"/>
    <col min="9211" max="9211" width="11.5703125" style="176" customWidth="1"/>
    <col min="9212" max="9212" width="18.42578125" style="176" customWidth="1"/>
    <col min="9213" max="9213" width="10.140625" style="176" customWidth="1"/>
    <col min="9214" max="9214" width="15.5703125" style="176" customWidth="1"/>
    <col min="9215" max="9215" width="16" style="176" customWidth="1"/>
    <col min="9216" max="9216" width="7" style="176" customWidth="1"/>
    <col min="9217" max="9217" width="14.42578125" style="176" customWidth="1"/>
    <col min="9218" max="9218" width="11" style="176" customWidth="1"/>
    <col min="9219" max="9220" width="13.85546875" style="176" customWidth="1"/>
    <col min="9221" max="9221" width="12.140625" style="176" customWidth="1"/>
    <col min="9222" max="9222" width="13.85546875" style="176" customWidth="1"/>
    <col min="9223" max="9223" width="11.5703125" style="176" customWidth="1"/>
    <col min="9224" max="9224" width="15.140625" style="176" customWidth="1"/>
    <col min="9225" max="9225" width="13.85546875" style="176" customWidth="1"/>
    <col min="9226" max="9226" width="10.5703125" style="176" customWidth="1"/>
    <col min="9227" max="9227" width="13.85546875" style="176" customWidth="1"/>
    <col min="9228" max="9228" width="11.5703125" style="176" customWidth="1"/>
    <col min="9229" max="9229" width="0" style="176" hidden="1" customWidth="1"/>
    <col min="9230" max="9230" width="35.140625" style="176" customWidth="1"/>
    <col min="9231" max="9231" width="36.42578125" style="176" customWidth="1"/>
    <col min="9232" max="9464" width="9.140625" style="176"/>
    <col min="9465" max="9465" width="3.5703125" style="176" customWidth="1"/>
    <col min="9466" max="9466" width="25.5703125" style="176" customWidth="1"/>
    <col min="9467" max="9467" width="11.5703125" style="176" customWidth="1"/>
    <col min="9468" max="9468" width="18.42578125" style="176" customWidth="1"/>
    <col min="9469" max="9469" width="10.140625" style="176" customWidth="1"/>
    <col min="9470" max="9470" width="15.5703125" style="176" customWidth="1"/>
    <col min="9471" max="9471" width="16" style="176" customWidth="1"/>
    <col min="9472" max="9472" width="7" style="176" customWidth="1"/>
    <col min="9473" max="9473" width="14.42578125" style="176" customWidth="1"/>
    <col min="9474" max="9474" width="11" style="176" customWidth="1"/>
    <col min="9475" max="9476" width="13.85546875" style="176" customWidth="1"/>
    <col min="9477" max="9477" width="12.140625" style="176" customWidth="1"/>
    <col min="9478" max="9478" width="13.85546875" style="176" customWidth="1"/>
    <col min="9479" max="9479" width="11.5703125" style="176" customWidth="1"/>
    <col min="9480" max="9480" width="15.140625" style="176" customWidth="1"/>
    <col min="9481" max="9481" width="13.85546875" style="176" customWidth="1"/>
    <col min="9482" max="9482" width="10.5703125" style="176" customWidth="1"/>
    <col min="9483" max="9483" width="13.85546875" style="176" customWidth="1"/>
    <col min="9484" max="9484" width="11.5703125" style="176" customWidth="1"/>
    <col min="9485" max="9485" width="0" style="176" hidden="1" customWidth="1"/>
    <col min="9486" max="9486" width="35.140625" style="176" customWidth="1"/>
    <col min="9487" max="9487" width="36.42578125" style="176" customWidth="1"/>
    <col min="9488" max="9720" width="9.140625" style="176"/>
    <col min="9721" max="9721" width="3.5703125" style="176" customWidth="1"/>
    <col min="9722" max="9722" width="25.5703125" style="176" customWidth="1"/>
    <col min="9723" max="9723" width="11.5703125" style="176" customWidth="1"/>
    <col min="9724" max="9724" width="18.42578125" style="176" customWidth="1"/>
    <col min="9725" max="9725" width="10.140625" style="176" customWidth="1"/>
    <col min="9726" max="9726" width="15.5703125" style="176" customWidth="1"/>
    <col min="9727" max="9727" width="16" style="176" customWidth="1"/>
    <col min="9728" max="9728" width="7" style="176" customWidth="1"/>
    <col min="9729" max="9729" width="14.42578125" style="176" customWidth="1"/>
    <col min="9730" max="9730" width="11" style="176" customWidth="1"/>
    <col min="9731" max="9732" width="13.85546875" style="176" customWidth="1"/>
    <col min="9733" max="9733" width="12.140625" style="176" customWidth="1"/>
    <col min="9734" max="9734" width="13.85546875" style="176" customWidth="1"/>
    <col min="9735" max="9735" width="11.5703125" style="176" customWidth="1"/>
    <col min="9736" max="9736" width="15.140625" style="176" customWidth="1"/>
    <col min="9737" max="9737" width="13.85546875" style="176" customWidth="1"/>
    <col min="9738" max="9738" width="10.5703125" style="176" customWidth="1"/>
    <col min="9739" max="9739" width="13.85546875" style="176" customWidth="1"/>
    <col min="9740" max="9740" width="11.5703125" style="176" customWidth="1"/>
    <col min="9741" max="9741" width="0" style="176" hidden="1" customWidth="1"/>
    <col min="9742" max="9742" width="35.140625" style="176" customWidth="1"/>
    <col min="9743" max="9743" width="36.42578125" style="176" customWidth="1"/>
    <col min="9744" max="9976" width="9.140625" style="176"/>
    <col min="9977" max="9977" width="3.5703125" style="176" customWidth="1"/>
    <col min="9978" max="9978" width="25.5703125" style="176" customWidth="1"/>
    <col min="9979" max="9979" width="11.5703125" style="176" customWidth="1"/>
    <col min="9980" max="9980" width="18.42578125" style="176" customWidth="1"/>
    <col min="9981" max="9981" width="10.140625" style="176" customWidth="1"/>
    <col min="9982" max="9982" width="15.5703125" style="176" customWidth="1"/>
    <col min="9983" max="9983" width="16" style="176" customWidth="1"/>
    <col min="9984" max="9984" width="7" style="176" customWidth="1"/>
    <col min="9985" max="9985" width="14.42578125" style="176" customWidth="1"/>
    <col min="9986" max="9986" width="11" style="176" customWidth="1"/>
    <col min="9987" max="9988" width="13.85546875" style="176" customWidth="1"/>
    <col min="9989" max="9989" width="12.140625" style="176" customWidth="1"/>
    <col min="9990" max="9990" width="13.85546875" style="176" customWidth="1"/>
    <col min="9991" max="9991" width="11.5703125" style="176" customWidth="1"/>
    <col min="9992" max="9992" width="15.140625" style="176" customWidth="1"/>
    <col min="9993" max="9993" width="13.85546875" style="176" customWidth="1"/>
    <col min="9994" max="9994" width="10.5703125" style="176" customWidth="1"/>
    <col min="9995" max="9995" width="13.85546875" style="176" customWidth="1"/>
    <col min="9996" max="9996" width="11.5703125" style="176" customWidth="1"/>
    <col min="9997" max="9997" width="0" style="176" hidden="1" customWidth="1"/>
    <col min="9998" max="9998" width="35.140625" style="176" customWidth="1"/>
    <col min="9999" max="9999" width="36.42578125" style="176" customWidth="1"/>
    <col min="10000" max="10232" width="9.140625" style="176"/>
    <col min="10233" max="10233" width="3.5703125" style="176" customWidth="1"/>
    <col min="10234" max="10234" width="25.5703125" style="176" customWidth="1"/>
    <col min="10235" max="10235" width="11.5703125" style="176" customWidth="1"/>
    <col min="10236" max="10236" width="18.42578125" style="176" customWidth="1"/>
    <col min="10237" max="10237" width="10.140625" style="176" customWidth="1"/>
    <col min="10238" max="10238" width="15.5703125" style="176" customWidth="1"/>
    <col min="10239" max="10239" width="16" style="176" customWidth="1"/>
    <col min="10240" max="10240" width="7" style="176" customWidth="1"/>
    <col min="10241" max="10241" width="14.42578125" style="176" customWidth="1"/>
    <col min="10242" max="10242" width="11" style="176" customWidth="1"/>
    <col min="10243" max="10244" width="13.85546875" style="176" customWidth="1"/>
    <col min="10245" max="10245" width="12.140625" style="176" customWidth="1"/>
    <col min="10246" max="10246" width="13.85546875" style="176" customWidth="1"/>
    <col min="10247" max="10247" width="11.5703125" style="176" customWidth="1"/>
    <col min="10248" max="10248" width="15.140625" style="176" customWidth="1"/>
    <col min="10249" max="10249" width="13.85546875" style="176" customWidth="1"/>
    <col min="10250" max="10250" width="10.5703125" style="176" customWidth="1"/>
    <col min="10251" max="10251" width="13.85546875" style="176" customWidth="1"/>
    <col min="10252" max="10252" width="11.5703125" style="176" customWidth="1"/>
    <col min="10253" max="10253" width="0" style="176" hidden="1" customWidth="1"/>
    <col min="10254" max="10254" width="35.140625" style="176" customWidth="1"/>
    <col min="10255" max="10255" width="36.42578125" style="176" customWidth="1"/>
    <col min="10256" max="10488" width="9.140625" style="176"/>
    <col min="10489" max="10489" width="3.5703125" style="176" customWidth="1"/>
    <col min="10490" max="10490" width="25.5703125" style="176" customWidth="1"/>
    <col min="10491" max="10491" width="11.5703125" style="176" customWidth="1"/>
    <col min="10492" max="10492" width="18.42578125" style="176" customWidth="1"/>
    <col min="10493" max="10493" width="10.140625" style="176" customWidth="1"/>
    <col min="10494" max="10494" width="15.5703125" style="176" customWidth="1"/>
    <col min="10495" max="10495" width="16" style="176" customWidth="1"/>
    <col min="10496" max="10496" width="7" style="176" customWidth="1"/>
    <col min="10497" max="10497" width="14.42578125" style="176" customWidth="1"/>
    <col min="10498" max="10498" width="11" style="176" customWidth="1"/>
    <col min="10499" max="10500" width="13.85546875" style="176" customWidth="1"/>
    <col min="10501" max="10501" width="12.140625" style="176" customWidth="1"/>
    <col min="10502" max="10502" width="13.85546875" style="176" customWidth="1"/>
    <col min="10503" max="10503" width="11.5703125" style="176" customWidth="1"/>
    <col min="10504" max="10504" width="15.140625" style="176" customWidth="1"/>
    <col min="10505" max="10505" width="13.85546875" style="176" customWidth="1"/>
    <col min="10506" max="10506" width="10.5703125" style="176" customWidth="1"/>
    <col min="10507" max="10507" width="13.85546875" style="176" customWidth="1"/>
    <col min="10508" max="10508" width="11.5703125" style="176" customWidth="1"/>
    <col min="10509" max="10509" width="0" style="176" hidden="1" customWidth="1"/>
    <col min="10510" max="10510" width="35.140625" style="176" customWidth="1"/>
    <col min="10511" max="10511" width="36.42578125" style="176" customWidth="1"/>
    <col min="10512" max="10744" width="9.140625" style="176"/>
    <col min="10745" max="10745" width="3.5703125" style="176" customWidth="1"/>
    <col min="10746" max="10746" width="25.5703125" style="176" customWidth="1"/>
    <col min="10747" max="10747" width="11.5703125" style="176" customWidth="1"/>
    <col min="10748" max="10748" width="18.42578125" style="176" customWidth="1"/>
    <col min="10749" max="10749" width="10.140625" style="176" customWidth="1"/>
    <col min="10750" max="10750" width="15.5703125" style="176" customWidth="1"/>
    <col min="10751" max="10751" width="16" style="176" customWidth="1"/>
    <col min="10752" max="10752" width="7" style="176" customWidth="1"/>
    <col min="10753" max="10753" width="14.42578125" style="176" customWidth="1"/>
    <col min="10754" max="10754" width="11" style="176" customWidth="1"/>
    <col min="10755" max="10756" width="13.85546875" style="176" customWidth="1"/>
    <col min="10757" max="10757" width="12.140625" style="176" customWidth="1"/>
    <col min="10758" max="10758" width="13.85546875" style="176" customWidth="1"/>
    <col min="10759" max="10759" width="11.5703125" style="176" customWidth="1"/>
    <col min="10760" max="10760" width="15.140625" style="176" customWidth="1"/>
    <col min="10761" max="10761" width="13.85546875" style="176" customWidth="1"/>
    <col min="10762" max="10762" width="10.5703125" style="176" customWidth="1"/>
    <col min="10763" max="10763" width="13.85546875" style="176" customWidth="1"/>
    <col min="10764" max="10764" width="11.5703125" style="176" customWidth="1"/>
    <col min="10765" max="10765" width="0" style="176" hidden="1" customWidth="1"/>
    <col min="10766" max="10766" width="35.140625" style="176" customWidth="1"/>
    <col min="10767" max="10767" width="36.42578125" style="176" customWidth="1"/>
    <col min="10768" max="11000" width="9.140625" style="176"/>
    <col min="11001" max="11001" width="3.5703125" style="176" customWidth="1"/>
    <col min="11002" max="11002" width="25.5703125" style="176" customWidth="1"/>
    <col min="11003" max="11003" width="11.5703125" style="176" customWidth="1"/>
    <col min="11004" max="11004" width="18.42578125" style="176" customWidth="1"/>
    <col min="11005" max="11005" width="10.140625" style="176" customWidth="1"/>
    <col min="11006" max="11006" width="15.5703125" style="176" customWidth="1"/>
    <col min="11007" max="11007" width="16" style="176" customWidth="1"/>
    <col min="11008" max="11008" width="7" style="176" customWidth="1"/>
    <col min="11009" max="11009" width="14.42578125" style="176" customWidth="1"/>
    <col min="11010" max="11010" width="11" style="176" customWidth="1"/>
    <col min="11011" max="11012" width="13.85546875" style="176" customWidth="1"/>
    <col min="11013" max="11013" width="12.140625" style="176" customWidth="1"/>
    <col min="11014" max="11014" width="13.85546875" style="176" customWidth="1"/>
    <col min="11015" max="11015" width="11.5703125" style="176" customWidth="1"/>
    <col min="11016" max="11016" width="15.140625" style="176" customWidth="1"/>
    <col min="11017" max="11017" width="13.85546875" style="176" customWidth="1"/>
    <col min="11018" max="11018" width="10.5703125" style="176" customWidth="1"/>
    <col min="11019" max="11019" width="13.85546875" style="176" customWidth="1"/>
    <col min="11020" max="11020" width="11.5703125" style="176" customWidth="1"/>
    <col min="11021" max="11021" width="0" style="176" hidden="1" customWidth="1"/>
    <col min="11022" max="11022" width="35.140625" style="176" customWidth="1"/>
    <col min="11023" max="11023" width="36.42578125" style="176" customWidth="1"/>
    <col min="11024" max="11256" width="9.140625" style="176"/>
    <col min="11257" max="11257" width="3.5703125" style="176" customWidth="1"/>
    <col min="11258" max="11258" width="25.5703125" style="176" customWidth="1"/>
    <col min="11259" max="11259" width="11.5703125" style="176" customWidth="1"/>
    <col min="11260" max="11260" width="18.42578125" style="176" customWidth="1"/>
    <col min="11261" max="11261" width="10.140625" style="176" customWidth="1"/>
    <col min="11262" max="11262" width="15.5703125" style="176" customWidth="1"/>
    <col min="11263" max="11263" width="16" style="176" customWidth="1"/>
    <col min="11264" max="11264" width="7" style="176" customWidth="1"/>
    <col min="11265" max="11265" width="14.42578125" style="176" customWidth="1"/>
    <col min="11266" max="11266" width="11" style="176" customWidth="1"/>
    <col min="11267" max="11268" width="13.85546875" style="176" customWidth="1"/>
    <col min="11269" max="11269" width="12.140625" style="176" customWidth="1"/>
    <col min="11270" max="11270" width="13.85546875" style="176" customWidth="1"/>
    <col min="11271" max="11271" width="11.5703125" style="176" customWidth="1"/>
    <col min="11272" max="11272" width="15.140625" style="176" customWidth="1"/>
    <col min="11273" max="11273" width="13.85546875" style="176" customWidth="1"/>
    <col min="11274" max="11274" width="10.5703125" style="176" customWidth="1"/>
    <col min="11275" max="11275" width="13.85546875" style="176" customWidth="1"/>
    <col min="11276" max="11276" width="11.5703125" style="176" customWidth="1"/>
    <col min="11277" max="11277" width="0" style="176" hidden="1" customWidth="1"/>
    <col min="11278" max="11278" width="35.140625" style="176" customWidth="1"/>
    <col min="11279" max="11279" width="36.42578125" style="176" customWidth="1"/>
    <col min="11280" max="11512" width="9.140625" style="176"/>
    <col min="11513" max="11513" width="3.5703125" style="176" customWidth="1"/>
    <col min="11514" max="11514" width="25.5703125" style="176" customWidth="1"/>
    <col min="11515" max="11515" width="11.5703125" style="176" customWidth="1"/>
    <col min="11516" max="11516" width="18.42578125" style="176" customWidth="1"/>
    <col min="11517" max="11517" width="10.140625" style="176" customWidth="1"/>
    <col min="11518" max="11518" width="15.5703125" style="176" customWidth="1"/>
    <col min="11519" max="11519" width="16" style="176" customWidth="1"/>
    <col min="11520" max="11520" width="7" style="176" customWidth="1"/>
    <col min="11521" max="11521" width="14.42578125" style="176" customWidth="1"/>
    <col min="11522" max="11522" width="11" style="176" customWidth="1"/>
    <col min="11523" max="11524" width="13.85546875" style="176" customWidth="1"/>
    <col min="11525" max="11525" width="12.140625" style="176" customWidth="1"/>
    <col min="11526" max="11526" width="13.85546875" style="176" customWidth="1"/>
    <col min="11527" max="11527" width="11.5703125" style="176" customWidth="1"/>
    <col min="11528" max="11528" width="15.140625" style="176" customWidth="1"/>
    <col min="11529" max="11529" width="13.85546875" style="176" customWidth="1"/>
    <col min="11530" max="11530" width="10.5703125" style="176" customWidth="1"/>
    <col min="11531" max="11531" width="13.85546875" style="176" customWidth="1"/>
    <col min="11532" max="11532" width="11.5703125" style="176" customWidth="1"/>
    <col min="11533" max="11533" width="0" style="176" hidden="1" customWidth="1"/>
    <col min="11534" max="11534" width="35.140625" style="176" customWidth="1"/>
    <col min="11535" max="11535" width="36.42578125" style="176" customWidth="1"/>
    <col min="11536" max="11768" width="9.140625" style="176"/>
    <col min="11769" max="11769" width="3.5703125" style="176" customWidth="1"/>
    <col min="11770" max="11770" width="25.5703125" style="176" customWidth="1"/>
    <col min="11771" max="11771" width="11.5703125" style="176" customWidth="1"/>
    <col min="11772" max="11772" width="18.42578125" style="176" customWidth="1"/>
    <col min="11773" max="11773" width="10.140625" style="176" customWidth="1"/>
    <col min="11774" max="11774" width="15.5703125" style="176" customWidth="1"/>
    <col min="11775" max="11775" width="16" style="176" customWidth="1"/>
    <col min="11776" max="11776" width="7" style="176" customWidth="1"/>
    <col min="11777" max="11777" width="14.42578125" style="176" customWidth="1"/>
    <col min="11778" max="11778" width="11" style="176" customWidth="1"/>
    <col min="11779" max="11780" width="13.85546875" style="176" customWidth="1"/>
    <col min="11781" max="11781" width="12.140625" style="176" customWidth="1"/>
    <col min="11782" max="11782" width="13.85546875" style="176" customWidth="1"/>
    <col min="11783" max="11783" width="11.5703125" style="176" customWidth="1"/>
    <col min="11784" max="11784" width="15.140625" style="176" customWidth="1"/>
    <col min="11785" max="11785" width="13.85546875" style="176" customWidth="1"/>
    <col min="11786" max="11786" width="10.5703125" style="176" customWidth="1"/>
    <col min="11787" max="11787" width="13.85546875" style="176" customWidth="1"/>
    <col min="11788" max="11788" width="11.5703125" style="176" customWidth="1"/>
    <col min="11789" max="11789" width="0" style="176" hidden="1" customWidth="1"/>
    <col min="11790" max="11790" width="35.140625" style="176" customWidth="1"/>
    <col min="11791" max="11791" width="36.42578125" style="176" customWidth="1"/>
    <col min="11792" max="12024" width="9.140625" style="176"/>
    <col min="12025" max="12025" width="3.5703125" style="176" customWidth="1"/>
    <col min="12026" max="12026" width="25.5703125" style="176" customWidth="1"/>
    <col min="12027" max="12027" width="11.5703125" style="176" customWidth="1"/>
    <col min="12028" max="12028" width="18.42578125" style="176" customWidth="1"/>
    <col min="12029" max="12029" width="10.140625" style="176" customWidth="1"/>
    <col min="12030" max="12030" width="15.5703125" style="176" customWidth="1"/>
    <col min="12031" max="12031" width="16" style="176" customWidth="1"/>
    <col min="12032" max="12032" width="7" style="176" customWidth="1"/>
    <col min="12033" max="12033" width="14.42578125" style="176" customWidth="1"/>
    <col min="12034" max="12034" width="11" style="176" customWidth="1"/>
    <col min="12035" max="12036" width="13.85546875" style="176" customWidth="1"/>
    <col min="12037" max="12037" width="12.140625" style="176" customWidth="1"/>
    <col min="12038" max="12038" width="13.85546875" style="176" customWidth="1"/>
    <col min="12039" max="12039" width="11.5703125" style="176" customWidth="1"/>
    <col min="12040" max="12040" width="15.140625" style="176" customWidth="1"/>
    <col min="12041" max="12041" width="13.85546875" style="176" customWidth="1"/>
    <col min="12042" max="12042" width="10.5703125" style="176" customWidth="1"/>
    <col min="12043" max="12043" width="13.85546875" style="176" customWidth="1"/>
    <col min="12044" max="12044" width="11.5703125" style="176" customWidth="1"/>
    <col min="12045" max="12045" width="0" style="176" hidden="1" customWidth="1"/>
    <col min="12046" max="12046" width="35.140625" style="176" customWidth="1"/>
    <col min="12047" max="12047" width="36.42578125" style="176" customWidth="1"/>
    <col min="12048" max="12280" width="9.140625" style="176"/>
    <col min="12281" max="12281" width="3.5703125" style="176" customWidth="1"/>
    <col min="12282" max="12282" width="25.5703125" style="176" customWidth="1"/>
    <col min="12283" max="12283" width="11.5703125" style="176" customWidth="1"/>
    <col min="12284" max="12284" width="18.42578125" style="176" customWidth="1"/>
    <col min="12285" max="12285" width="10.140625" style="176" customWidth="1"/>
    <col min="12286" max="12286" width="15.5703125" style="176" customWidth="1"/>
    <col min="12287" max="12287" width="16" style="176" customWidth="1"/>
    <col min="12288" max="12288" width="7" style="176" customWidth="1"/>
    <col min="12289" max="12289" width="14.42578125" style="176" customWidth="1"/>
    <col min="12290" max="12290" width="11" style="176" customWidth="1"/>
    <col min="12291" max="12292" width="13.85546875" style="176" customWidth="1"/>
    <col min="12293" max="12293" width="12.140625" style="176" customWidth="1"/>
    <col min="12294" max="12294" width="13.85546875" style="176" customWidth="1"/>
    <col min="12295" max="12295" width="11.5703125" style="176" customWidth="1"/>
    <col min="12296" max="12296" width="15.140625" style="176" customWidth="1"/>
    <col min="12297" max="12297" width="13.85546875" style="176" customWidth="1"/>
    <col min="12298" max="12298" width="10.5703125" style="176" customWidth="1"/>
    <col min="12299" max="12299" width="13.85546875" style="176" customWidth="1"/>
    <col min="12300" max="12300" width="11.5703125" style="176" customWidth="1"/>
    <col min="12301" max="12301" width="0" style="176" hidden="1" customWidth="1"/>
    <col min="12302" max="12302" width="35.140625" style="176" customWidth="1"/>
    <col min="12303" max="12303" width="36.42578125" style="176" customWidth="1"/>
    <col min="12304" max="12536" width="9.140625" style="176"/>
    <col min="12537" max="12537" width="3.5703125" style="176" customWidth="1"/>
    <col min="12538" max="12538" width="25.5703125" style="176" customWidth="1"/>
    <col min="12539" max="12539" width="11.5703125" style="176" customWidth="1"/>
    <col min="12540" max="12540" width="18.42578125" style="176" customWidth="1"/>
    <col min="12541" max="12541" width="10.140625" style="176" customWidth="1"/>
    <col min="12542" max="12542" width="15.5703125" style="176" customWidth="1"/>
    <col min="12543" max="12543" width="16" style="176" customWidth="1"/>
    <col min="12544" max="12544" width="7" style="176" customWidth="1"/>
    <col min="12545" max="12545" width="14.42578125" style="176" customWidth="1"/>
    <col min="12546" max="12546" width="11" style="176" customWidth="1"/>
    <col min="12547" max="12548" width="13.85546875" style="176" customWidth="1"/>
    <col min="12549" max="12549" width="12.140625" style="176" customWidth="1"/>
    <col min="12550" max="12550" width="13.85546875" style="176" customWidth="1"/>
    <col min="12551" max="12551" width="11.5703125" style="176" customWidth="1"/>
    <col min="12552" max="12552" width="15.140625" style="176" customWidth="1"/>
    <col min="12553" max="12553" width="13.85546875" style="176" customWidth="1"/>
    <col min="12554" max="12554" width="10.5703125" style="176" customWidth="1"/>
    <col min="12555" max="12555" width="13.85546875" style="176" customWidth="1"/>
    <col min="12556" max="12556" width="11.5703125" style="176" customWidth="1"/>
    <col min="12557" max="12557" width="0" style="176" hidden="1" customWidth="1"/>
    <col min="12558" max="12558" width="35.140625" style="176" customWidth="1"/>
    <col min="12559" max="12559" width="36.42578125" style="176" customWidth="1"/>
    <col min="12560" max="12792" width="9.140625" style="176"/>
    <col min="12793" max="12793" width="3.5703125" style="176" customWidth="1"/>
    <col min="12794" max="12794" width="25.5703125" style="176" customWidth="1"/>
    <col min="12795" max="12795" width="11.5703125" style="176" customWidth="1"/>
    <col min="12796" max="12796" width="18.42578125" style="176" customWidth="1"/>
    <col min="12797" max="12797" width="10.140625" style="176" customWidth="1"/>
    <col min="12798" max="12798" width="15.5703125" style="176" customWidth="1"/>
    <col min="12799" max="12799" width="16" style="176" customWidth="1"/>
    <col min="12800" max="12800" width="7" style="176" customWidth="1"/>
    <col min="12801" max="12801" width="14.42578125" style="176" customWidth="1"/>
    <col min="12802" max="12802" width="11" style="176" customWidth="1"/>
    <col min="12803" max="12804" width="13.85546875" style="176" customWidth="1"/>
    <col min="12805" max="12805" width="12.140625" style="176" customWidth="1"/>
    <col min="12806" max="12806" width="13.85546875" style="176" customWidth="1"/>
    <col min="12807" max="12807" width="11.5703125" style="176" customWidth="1"/>
    <col min="12808" max="12808" width="15.140625" style="176" customWidth="1"/>
    <col min="12809" max="12809" width="13.85546875" style="176" customWidth="1"/>
    <col min="12810" max="12810" width="10.5703125" style="176" customWidth="1"/>
    <col min="12811" max="12811" width="13.85546875" style="176" customWidth="1"/>
    <col min="12812" max="12812" width="11.5703125" style="176" customWidth="1"/>
    <col min="12813" max="12813" width="0" style="176" hidden="1" customWidth="1"/>
    <col min="12814" max="12814" width="35.140625" style="176" customWidth="1"/>
    <col min="12815" max="12815" width="36.42578125" style="176" customWidth="1"/>
    <col min="12816" max="13048" width="9.140625" style="176"/>
    <col min="13049" max="13049" width="3.5703125" style="176" customWidth="1"/>
    <col min="13050" max="13050" width="25.5703125" style="176" customWidth="1"/>
    <col min="13051" max="13051" width="11.5703125" style="176" customWidth="1"/>
    <col min="13052" max="13052" width="18.42578125" style="176" customWidth="1"/>
    <col min="13053" max="13053" width="10.140625" style="176" customWidth="1"/>
    <col min="13054" max="13054" width="15.5703125" style="176" customWidth="1"/>
    <col min="13055" max="13055" width="16" style="176" customWidth="1"/>
    <col min="13056" max="13056" width="7" style="176" customWidth="1"/>
    <col min="13057" max="13057" width="14.42578125" style="176" customWidth="1"/>
    <col min="13058" max="13058" width="11" style="176" customWidth="1"/>
    <col min="13059" max="13060" width="13.85546875" style="176" customWidth="1"/>
    <col min="13061" max="13061" width="12.140625" style="176" customWidth="1"/>
    <col min="13062" max="13062" width="13.85546875" style="176" customWidth="1"/>
    <col min="13063" max="13063" width="11.5703125" style="176" customWidth="1"/>
    <col min="13064" max="13064" width="15.140625" style="176" customWidth="1"/>
    <col min="13065" max="13065" width="13.85546875" style="176" customWidth="1"/>
    <col min="13066" max="13066" width="10.5703125" style="176" customWidth="1"/>
    <col min="13067" max="13067" width="13.85546875" style="176" customWidth="1"/>
    <col min="13068" max="13068" width="11.5703125" style="176" customWidth="1"/>
    <col min="13069" max="13069" width="0" style="176" hidden="1" customWidth="1"/>
    <col min="13070" max="13070" width="35.140625" style="176" customWidth="1"/>
    <col min="13071" max="13071" width="36.42578125" style="176" customWidth="1"/>
    <col min="13072" max="13304" width="9.140625" style="176"/>
    <col min="13305" max="13305" width="3.5703125" style="176" customWidth="1"/>
    <col min="13306" max="13306" width="25.5703125" style="176" customWidth="1"/>
    <col min="13307" max="13307" width="11.5703125" style="176" customWidth="1"/>
    <col min="13308" max="13308" width="18.42578125" style="176" customWidth="1"/>
    <col min="13309" max="13309" width="10.140625" style="176" customWidth="1"/>
    <col min="13310" max="13310" width="15.5703125" style="176" customWidth="1"/>
    <col min="13311" max="13311" width="16" style="176" customWidth="1"/>
    <col min="13312" max="13312" width="7" style="176" customWidth="1"/>
    <col min="13313" max="13313" width="14.42578125" style="176" customWidth="1"/>
    <col min="13314" max="13314" width="11" style="176" customWidth="1"/>
    <col min="13315" max="13316" width="13.85546875" style="176" customWidth="1"/>
    <col min="13317" max="13317" width="12.140625" style="176" customWidth="1"/>
    <col min="13318" max="13318" width="13.85546875" style="176" customWidth="1"/>
    <col min="13319" max="13319" width="11.5703125" style="176" customWidth="1"/>
    <col min="13320" max="13320" width="15.140625" style="176" customWidth="1"/>
    <col min="13321" max="13321" width="13.85546875" style="176" customWidth="1"/>
    <col min="13322" max="13322" width="10.5703125" style="176" customWidth="1"/>
    <col min="13323" max="13323" width="13.85546875" style="176" customWidth="1"/>
    <col min="13324" max="13324" width="11.5703125" style="176" customWidth="1"/>
    <col min="13325" max="13325" width="0" style="176" hidden="1" customWidth="1"/>
    <col min="13326" max="13326" width="35.140625" style="176" customWidth="1"/>
    <col min="13327" max="13327" width="36.42578125" style="176" customWidth="1"/>
    <col min="13328" max="13560" width="9.140625" style="176"/>
    <col min="13561" max="13561" width="3.5703125" style="176" customWidth="1"/>
    <col min="13562" max="13562" width="25.5703125" style="176" customWidth="1"/>
    <col min="13563" max="13563" width="11.5703125" style="176" customWidth="1"/>
    <col min="13564" max="13564" width="18.42578125" style="176" customWidth="1"/>
    <col min="13565" max="13565" width="10.140625" style="176" customWidth="1"/>
    <col min="13566" max="13566" width="15.5703125" style="176" customWidth="1"/>
    <col min="13567" max="13567" width="16" style="176" customWidth="1"/>
    <col min="13568" max="13568" width="7" style="176" customWidth="1"/>
    <col min="13569" max="13569" width="14.42578125" style="176" customWidth="1"/>
    <col min="13570" max="13570" width="11" style="176" customWidth="1"/>
    <col min="13571" max="13572" width="13.85546875" style="176" customWidth="1"/>
    <col min="13573" max="13573" width="12.140625" style="176" customWidth="1"/>
    <col min="13574" max="13574" width="13.85546875" style="176" customWidth="1"/>
    <col min="13575" max="13575" width="11.5703125" style="176" customWidth="1"/>
    <col min="13576" max="13576" width="15.140625" style="176" customWidth="1"/>
    <col min="13577" max="13577" width="13.85546875" style="176" customWidth="1"/>
    <col min="13578" max="13578" width="10.5703125" style="176" customWidth="1"/>
    <col min="13579" max="13579" width="13.85546875" style="176" customWidth="1"/>
    <col min="13580" max="13580" width="11.5703125" style="176" customWidth="1"/>
    <col min="13581" max="13581" width="0" style="176" hidden="1" customWidth="1"/>
    <col min="13582" max="13582" width="35.140625" style="176" customWidth="1"/>
    <col min="13583" max="13583" width="36.42578125" style="176" customWidth="1"/>
    <col min="13584" max="13816" width="9.140625" style="176"/>
    <col min="13817" max="13817" width="3.5703125" style="176" customWidth="1"/>
    <col min="13818" max="13818" width="25.5703125" style="176" customWidth="1"/>
    <col min="13819" max="13819" width="11.5703125" style="176" customWidth="1"/>
    <col min="13820" max="13820" width="18.42578125" style="176" customWidth="1"/>
    <col min="13821" max="13821" width="10.140625" style="176" customWidth="1"/>
    <col min="13822" max="13822" width="15.5703125" style="176" customWidth="1"/>
    <col min="13823" max="13823" width="16" style="176" customWidth="1"/>
    <col min="13824" max="13824" width="7" style="176" customWidth="1"/>
    <col min="13825" max="13825" width="14.42578125" style="176" customWidth="1"/>
    <col min="13826" max="13826" width="11" style="176" customWidth="1"/>
    <col min="13827" max="13828" width="13.85546875" style="176" customWidth="1"/>
    <col min="13829" max="13829" width="12.140625" style="176" customWidth="1"/>
    <col min="13830" max="13830" width="13.85546875" style="176" customWidth="1"/>
    <col min="13831" max="13831" width="11.5703125" style="176" customWidth="1"/>
    <col min="13832" max="13832" width="15.140625" style="176" customWidth="1"/>
    <col min="13833" max="13833" width="13.85546875" style="176" customWidth="1"/>
    <col min="13834" max="13834" width="10.5703125" style="176" customWidth="1"/>
    <col min="13835" max="13835" width="13.85546875" style="176" customWidth="1"/>
    <col min="13836" max="13836" width="11.5703125" style="176" customWidth="1"/>
    <col min="13837" max="13837" width="0" style="176" hidden="1" customWidth="1"/>
    <col min="13838" max="13838" width="35.140625" style="176" customWidth="1"/>
    <col min="13839" max="13839" width="36.42578125" style="176" customWidth="1"/>
    <col min="13840" max="14072" width="9.140625" style="176"/>
    <col min="14073" max="14073" width="3.5703125" style="176" customWidth="1"/>
    <col min="14074" max="14074" width="25.5703125" style="176" customWidth="1"/>
    <col min="14075" max="14075" width="11.5703125" style="176" customWidth="1"/>
    <col min="14076" max="14076" width="18.42578125" style="176" customWidth="1"/>
    <col min="14077" max="14077" width="10.140625" style="176" customWidth="1"/>
    <col min="14078" max="14078" width="15.5703125" style="176" customWidth="1"/>
    <col min="14079" max="14079" width="16" style="176" customWidth="1"/>
    <col min="14080" max="14080" width="7" style="176" customWidth="1"/>
    <col min="14081" max="14081" width="14.42578125" style="176" customWidth="1"/>
    <col min="14082" max="14082" width="11" style="176" customWidth="1"/>
    <col min="14083" max="14084" width="13.85546875" style="176" customWidth="1"/>
    <col min="14085" max="14085" width="12.140625" style="176" customWidth="1"/>
    <col min="14086" max="14086" width="13.85546875" style="176" customWidth="1"/>
    <col min="14087" max="14087" width="11.5703125" style="176" customWidth="1"/>
    <col min="14088" max="14088" width="15.140625" style="176" customWidth="1"/>
    <col min="14089" max="14089" width="13.85546875" style="176" customWidth="1"/>
    <col min="14090" max="14090" width="10.5703125" style="176" customWidth="1"/>
    <col min="14091" max="14091" width="13.85546875" style="176" customWidth="1"/>
    <col min="14092" max="14092" width="11.5703125" style="176" customWidth="1"/>
    <col min="14093" max="14093" width="0" style="176" hidden="1" customWidth="1"/>
    <col min="14094" max="14094" width="35.140625" style="176" customWidth="1"/>
    <col min="14095" max="14095" width="36.42578125" style="176" customWidth="1"/>
    <col min="14096" max="14328" width="9.140625" style="176"/>
    <col min="14329" max="14329" width="3.5703125" style="176" customWidth="1"/>
    <col min="14330" max="14330" width="25.5703125" style="176" customWidth="1"/>
    <col min="14331" max="14331" width="11.5703125" style="176" customWidth="1"/>
    <col min="14332" max="14332" width="18.42578125" style="176" customWidth="1"/>
    <col min="14333" max="14333" width="10.140625" style="176" customWidth="1"/>
    <col min="14334" max="14334" width="15.5703125" style="176" customWidth="1"/>
    <col min="14335" max="14335" width="16" style="176" customWidth="1"/>
    <col min="14336" max="14336" width="7" style="176" customWidth="1"/>
    <col min="14337" max="14337" width="14.42578125" style="176" customWidth="1"/>
    <col min="14338" max="14338" width="11" style="176" customWidth="1"/>
    <col min="14339" max="14340" width="13.85546875" style="176" customWidth="1"/>
    <col min="14341" max="14341" width="12.140625" style="176" customWidth="1"/>
    <col min="14342" max="14342" width="13.85546875" style="176" customWidth="1"/>
    <col min="14343" max="14343" width="11.5703125" style="176" customWidth="1"/>
    <col min="14344" max="14344" width="15.140625" style="176" customWidth="1"/>
    <col min="14345" max="14345" width="13.85546875" style="176" customWidth="1"/>
    <col min="14346" max="14346" width="10.5703125" style="176" customWidth="1"/>
    <col min="14347" max="14347" width="13.85546875" style="176" customWidth="1"/>
    <col min="14348" max="14348" width="11.5703125" style="176" customWidth="1"/>
    <col min="14349" max="14349" width="0" style="176" hidden="1" customWidth="1"/>
    <col min="14350" max="14350" width="35.140625" style="176" customWidth="1"/>
    <col min="14351" max="14351" width="36.42578125" style="176" customWidth="1"/>
    <col min="14352" max="14584" width="9.140625" style="176"/>
    <col min="14585" max="14585" width="3.5703125" style="176" customWidth="1"/>
    <col min="14586" max="14586" width="25.5703125" style="176" customWidth="1"/>
    <col min="14587" max="14587" width="11.5703125" style="176" customWidth="1"/>
    <col min="14588" max="14588" width="18.42578125" style="176" customWidth="1"/>
    <col min="14589" max="14589" width="10.140625" style="176" customWidth="1"/>
    <col min="14590" max="14590" width="15.5703125" style="176" customWidth="1"/>
    <col min="14591" max="14591" width="16" style="176" customWidth="1"/>
    <col min="14592" max="14592" width="7" style="176" customWidth="1"/>
    <col min="14593" max="14593" width="14.42578125" style="176" customWidth="1"/>
    <col min="14594" max="14594" width="11" style="176" customWidth="1"/>
    <col min="14595" max="14596" width="13.85546875" style="176" customWidth="1"/>
    <col min="14597" max="14597" width="12.140625" style="176" customWidth="1"/>
    <col min="14598" max="14598" width="13.85546875" style="176" customWidth="1"/>
    <col min="14599" max="14599" width="11.5703125" style="176" customWidth="1"/>
    <col min="14600" max="14600" width="15.140625" style="176" customWidth="1"/>
    <col min="14601" max="14601" width="13.85546875" style="176" customWidth="1"/>
    <col min="14602" max="14602" width="10.5703125" style="176" customWidth="1"/>
    <col min="14603" max="14603" width="13.85546875" style="176" customWidth="1"/>
    <col min="14604" max="14604" width="11.5703125" style="176" customWidth="1"/>
    <col min="14605" max="14605" width="0" style="176" hidden="1" customWidth="1"/>
    <col min="14606" max="14606" width="35.140625" style="176" customWidth="1"/>
    <col min="14607" max="14607" width="36.42578125" style="176" customWidth="1"/>
    <col min="14608" max="14840" width="9.140625" style="176"/>
    <col min="14841" max="14841" width="3.5703125" style="176" customWidth="1"/>
    <col min="14842" max="14842" width="25.5703125" style="176" customWidth="1"/>
    <col min="14843" max="14843" width="11.5703125" style="176" customWidth="1"/>
    <col min="14844" max="14844" width="18.42578125" style="176" customWidth="1"/>
    <col min="14845" max="14845" width="10.140625" style="176" customWidth="1"/>
    <col min="14846" max="14846" width="15.5703125" style="176" customWidth="1"/>
    <col min="14847" max="14847" width="16" style="176" customWidth="1"/>
    <col min="14848" max="14848" width="7" style="176" customWidth="1"/>
    <col min="14849" max="14849" width="14.42578125" style="176" customWidth="1"/>
    <col min="14850" max="14850" width="11" style="176" customWidth="1"/>
    <col min="14851" max="14852" width="13.85546875" style="176" customWidth="1"/>
    <col min="14853" max="14853" width="12.140625" style="176" customWidth="1"/>
    <col min="14854" max="14854" width="13.85546875" style="176" customWidth="1"/>
    <col min="14855" max="14855" width="11.5703125" style="176" customWidth="1"/>
    <col min="14856" max="14856" width="15.140625" style="176" customWidth="1"/>
    <col min="14857" max="14857" width="13.85546875" style="176" customWidth="1"/>
    <col min="14858" max="14858" width="10.5703125" style="176" customWidth="1"/>
    <col min="14859" max="14859" width="13.85546875" style="176" customWidth="1"/>
    <col min="14860" max="14860" width="11.5703125" style="176" customWidth="1"/>
    <col min="14861" max="14861" width="0" style="176" hidden="1" customWidth="1"/>
    <col min="14862" max="14862" width="35.140625" style="176" customWidth="1"/>
    <col min="14863" max="14863" width="36.42578125" style="176" customWidth="1"/>
    <col min="14864" max="15096" width="9.140625" style="176"/>
    <col min="15097" max="15097" width="3.5703125" style="176" customWidth="1"/>
    <col min="15098" max="15098" width="25.5703125" style="176" customWidth="1"/>
    <col min="15099" max="15099" width="11.5703125" style="176" customWidth="1"/>
    <col min="15100" max="15100" width="18.42578125" style="176" customWidth="1"/>
    <col min="15101" max="15101" width="10.140625" style="176" customWidth="1"/>
    <col min="15102" max="15102" width="15.5703125" style="176" customWidth="1"/>
    <col min="15103" max="15103" width="16" style="176" customWidth="1"/>
    <col min="15104" max="15104" width="7" style="176" customWidth="1"/>
    <col min="15105" max="15105" width="14.42578125" style="176" customWidth="1"/>
    <col min="15106" max="15106" width="11" style="176" customWidth="1"/>
    <col min="15107" max="15108" width="13.85546875" style="176" customWidth="1"/>
    <col min="15109" max="15109" width="12.140625" style="176" customWidth="1"/>
    <col min="15110" max="15110" width="13.85546875" style="176" customWidth="1"/>
    <col min="15111" max="15111" width="11.5703125" style="176" customWidth="1"/>
    <col min="15112" max="15112" width="15.140625" style="176" customWidth="1"/>
    <col min="15113" max="15113" width="13.85546875" style="176" customWidth="1"/>
    <col min="15114" max="15114" width="10.5703125" style="176" customWidth="1"/>
    <col min="15115" max="15115" width="13.85546875" style="176" customWidth="1"/>
    <col min="15116" max="15116" width="11.5703125" style="176" customWidth="1"/>
    <col min="15117" max="15117" width="0" style="176" hidden="1" customWidth="1"/>
    <col min="15118" max="15118" width="35.140625" style="176" customWidth="1"/>
    <col min="15119" max="15119" width="36.42578125" style="176" customWidth="1"/>
    <col min="15120" max="15352" width="9.140625" style="176"/>
    <col min="15353" max="15353" width="3.5703125" style="176" customWidth="1"/>
    <col min="15354" max="15354" width="25.5703125" style="176" customWidth="1"/>
    <col min="15355" max="15355" width="11.5703125" style="176" customWidth="1"/>
    <col min="15356" max="15356" width="18.42578125" style="176" customWidth="1"/>
    <col min="15357" max="15357" width="10.140625" style="176" customWidth="1"/>
    <col min="15358" max="15358" width="15.5703125" style="176" customWidth="1"/>
    <col min="15359" max="15359" width="16" style="176" customWidth="1"/>
    <col min="15360" max="15360" width="7" style="176" customWidth="1"/>
    <col min="15361" max="15361" width="14.42578125" style="176" customWidth="1"/>
    <col min="15362" max="15362" width="11" style="176" customWidth="1"/>
    <col min="15363" max="15364" width="13.85546875" style="176" customWidth="1"/>
    <col min="15365" max="15365" width="12.140625" style="176" customWidth="1"/>
    <col min="15366" max="15366" width="13.85546875" style="176" customWidth="1"/>
    <col min="15367" max="15367" width="11.5703125" style="176" customWidth="1"/>
    <col min="15368" max="15368" width="15.140625" style="176" customWidth="1"/>
    <col min="15369" max="15369" width="13.85546875" style="176" customWidth="1"/>
    <col min="15370" max="15370" width="10.5703125" style="176" customWidth="1"/>
    <col min="15371" max="15371" width="13.85546875" style="176" customWidth="1"/>
    <col min="15372" max="15372" width="11.5703125" style="176" customWidth="1"/>
    <col min="15373" max="15373" width="0" style="176" hidden="1" customWidth="1"/>
    <col min="15374" max="15374" width="35.140625" style="176" customWidth="1"/>
    <col min="15375" max="15375" width="36.42578125" style="176" customWidth="1"/>
    <col min="15376" max="15608" width="9.140625" style="176"/>
    <col min="15609" max="15609" width="3.5703125" style="176" customWidth="1"/>
    <col min="15610" max="15610" width="25.5703125" style="176" customWidth="1"/>
    <col min="15611" max="15611" width="11.5703125" style="176" customWidth="1"/>
    <col min="15612" max="15612" width="18.42578125" style="176" customWidth="1"/>
    <col min="15613" max="15613" width="10.140625" style="176" customWidth="1"/>
    <col min="15614" max="15614" width="15.5703125" style="176" customWidth="1"/>
    <col min="15615" max="15615" width="16" style="176" customWidth="1"/>
    <col min="15616" max="15616" width="7" style="176" customWidth="1"/>
    <col min="15617" max="15617" width="14.42578125" style="176" customWidth="1"/>
    <col min="15618" max="15618" width="11" style="176" customWidth="1"/>
    <col min="15619" max="15620" width="13.85546875" style="176" customWidth="1"/>
    <col min="15621" max="15621" width="12.140625" style="176" customWidth="1"/>
    <col min="15622" max="15622" width="13.85546875" style="176" customWidth="1"/>
    <col min="15623" max="15623" width="11.5703125" style="176" customWidth="1"/>
    <col min="15624" max="15624" width="15.140625" style="176" customWidth="1"/>
    <col min="15625" max="15625" width="13.85546875" style="176" customWidth="1"/>
    <col min="15626" max="15626" width="10.5703125" style="176" customWidth="1"/>
    <col min="15627" max="15627" width="13.85546875" style="176" customWidth="1"/>
    <col min="15628" max="15628" width="11.5703125" style="176" customWidth="1"/>
    <col min="15629" max="15629" width="0" style="176" hidden="1" customWidth="1"/>
    <col min="15630" max="15630" width="35.140625" style="176" customWidth="1"/>
    <col min="15631" max="15631" width="36.42578125" style="176" customWidth="1"/>
    <col min="15632" max="15864" width="9.140625" style="176"/>
    <col min="15865" max="15865" width="3.5703125" style="176" customWidth="1"/>
    <col min="15866" max="15866" width="25.5703125" style="176" customWidth="1"/>
    <col min="15867" max="15867" width="11.5703125" style="176" customWidth="1"/>
    <col min="15868" max="15868" width="18.42578125" style="176" customWidth="1"/>
    <col min="15869" max="15869" width="10.140625" style="176" customWidth="1"/>
    <col min="15870" max="15870" width="15.5703125" style="176" customWidth="1"/>
    <col min="15871" max="15871" width="16" style="176" customWidth="1"/>
    <col min="15872" max="15872" width="7" style="176" customWidth="1"/>
    <col min="15873" max="15873" width="14.42578125" style="176" customWidth="1"/>
    <col min="15874" max="15874" width="11" style="176" customWidth="1"/>
    <col min="15875" max="15876" width="13.85546875" style="176" customWidth="1"/>
    <col min="15877" max="15877" width="12.140625" style="176" customWidth="1"/>
    <col min="15878" max="15878" width="13.85546875" style="176" customWidth="1"/>
    <col min="15879" max="15879" width="11.5703125" style="176" customWidth="1"/>
    <col min="15880" max="15880" width="15.140625" style="176" customWidth="1"/>
    <col min="15881" max="15881" width="13.85546875" style="176" customWidth="1"/>
    <col min="15882" max="15882" width="10.5703125" style="176" customWidth="1"/>
    <col min="15883" max="15883" width="13.85546875" style="176" customWidth="1"/>
    <col min="15884" max="15884" width="11.5703125" style="176" customWidth="1"/>
    <col min="15885" max="15885" width="0" style="176" hidden="1" customWidth="1"/>
    <col min="15886" max="15886" width="35.140625" style="176" customWidth="1"/>
    <col min="15887" max="15887" width="36.42578125" style="176" customWidth="1"/>
    <col min="15888" max="16120" width="9.140625" style="176"/>
    <col min="16121" max="16121" width="3.5703125" style="176" customWidth="1"/>
    <col min="16122" max="16122" width="25.5703125" style="176" customWidth="1"/>
    <col min="16123" max="16123" width="11.5703125" style="176" customWidth="1"/>
    <col min="16124" max="16124" width="18.42578125" style="176" customWidth="1"/>
    <col min="16125" max="16125" width="10.140625" style="176" customWidth="1"/>
    <col min="16126" max="16126" width="15.5703125" style="176" customWidth="1"/>
    <col min="16127" max="16127" width="16" style="176" customWidth="1"/>
    <col min="16128" max="16128" width="7" style="176" customWidth="1"/>
    <col min="16129" max="16129" width="14.42578125" style="176" customWidth="1"/>
    <col min="16130" max="16130" width="11" style="176" customWidth="1"/>
    <col min="16131" max="16132" width="13.85546875" style="176" customWidth="1"/>
    <col min="16133" max="16133" width="12.140625" style="176" customWidth="1"/>
    <col min="16134" max="16134" width="13.85546875" style="176" customWidth="1"/>
    <col min="16135" max="16135" width="11.5703125" style="176" customWidth="1"/>
    <col min="16136" max="16136" width="15.140625" style="176" customWidth="1"/>
    <col min="16137" max="16137" width="13.85546875" style="176" customWidth="1"/>
    <col min="16138" max="16138" width="10.5703125" style="176" customWidth="1"/>
    <col min="16139" max="16139" width="13.85546875" style="176" customWidth="1"/>
    <col min="16140" max="16140" width="11.5703125" style="176" customWidth="1"/>
    <col min="16141" max="16141" width="0" style="176" hidden="1" customWidth="1"/>
    <col min="16142" max="16142" width="35.140625" style="176" customWidth="1"/>
    <col min="16143" max="16143" width="36.42578125" style="176" customWidth="1"/>
    <col min="16144" max="16384" width="9.140625" style="176"/>
  </cols>
  <sheetData>
    <row r="1" spans="1:15" x14ac:dyDescent="0.2">
      <c r="M1" s="178" t="s">
        <v>282</v>
      </c>
    </row>
    <row r="2" spans="1:15" x14ac:dyDescent="0.2">
      <c r="O2" s="178" t="s">
        <v>302</v>
      </c>
    </row>
    <row r="3" spans="1:15" x14ac:dyDescent="0.2">
      <c r="A3" s="475" t="s">
        <v>303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</row>
    <row r="4" spans="1:15" x14ac:dyDescent="0.2">
      <c r="A4" s="476" t="s">
        <v>298</v>
      </c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</row>
    <row r="5" spans="1:15" x14ac:dyDescent="0.2">
      <c r="G5" s="178"/>
      <c r="H5" s="178"/>
      <c r="I5" s="178"/>
      <c r="J5" s="178"/>
      <c r="K5" s="178"/>
      <c r="L5" s="178"/>
    </row>
    <row r="6" spans="1:15" ht="32.450000000000003" customHeight="1" x14ac:dyDescent="0.2">
      <c r="A6" s="477" t="s">
        <v>0</v>
      </c>
      <c r="B6" s="478" t="s">
        <v>308</v>
      </c>
      <c r="C6" s="459" t="s">
        <v>301</v>
      </c>
      <c r="D6" s="478" t="s">
        <v>40</v>
      </c>
      <c r="E6" s="472" t="s">
        <v>283</v>
      </c>
      <c r="F6" s="472"/>
      <c r="G6" s="479"/>
      <c r="H6" s="479" t="s">
        <v>284</v>
      </c>
      <c r="I6" s="480"/>
      <c r="J6" s="480"/>
      <c r="K6" s="480"/>
      <c r="L6" s="481"/>
      <c r="M6" s="179"/>
      <c r="N6" s="472" t="s">
        <v>285</v>
      </c>
      <c r="O6" s="472"/>
    </row>
    <row r="7" spans="1:15" ht="13.35" customHeight="1" x14ac:dyDescent="0.2">
      <c r="A7" s="477"/>
      <c r="B7" s="478"/>
      <c r="C7" s="459"/>
      <c r="D7" s="478"/>
      <c r="E7" s="471" t="s">
        <v>304</v>
      </c>
      <c r="F7" s="472" t="s">
        <v>286</v>
      </c>
      <c r="G7" s="473" t="s">
        <v>287</v>
      </c>
      <c r="H7" s="482" t="s">
        <v>305</v>
      </c>
      <c r="I7" s="482" t="s">
        <v>306</v>
      </c>
      <c r="J7" s="482" t="s">
        <v>307</v>
      </c>
      <c r="K7" s="482" t="s">
        <v>309</v>
      </c>
      <c r="L7" s="482" t="s">
        <v>288</v>
      </c>
      <c r="M7" s="180"/>
      <c r="N7" s="472" t="s">
        <v>289</v>
      </c>
      <c r="O7" s="472" t="s">
        <v>290</v>
      </c>
    </row>
    <row r="8" spans="1:15" ht="80.45" customHeight="1" x14ac:dyDescent="0.2">
      <c r="A8" s="477"/>
      <c r="B8" s="478"/>
      <c r="C8" s="459"/>
      <c r="D8" s="478"/>
      <c r="E8" s="471"/>
      <c r="F8" s="472"/>
      <c r="G8" s="473"/>
      <c r="H8" s="484"/>
      <c r="I8" s="483"/>
      <c r="J8" s="483"/>
      <c r="K8" s="483"/>
      <c r="L8" s="483"/>
      <c r="M8" s="181"/>
      <c r="N8" s="472"/>
      <c r="O8" s="472"/>
    </row>
    <row r="9" spans="1:15" x14ac:dyDescent="0.2">
      <c r="A9" s="182">
        <v>1</v>
      </c>
      <c r="B9" s="182">
        <v>2</v>
      </c>
      <c r="C9" s="183">
        <v>3</v>
      </c>
      <c r="D9" s="184">
        <v>4</v>
      </c>
      <c r="E9" s="184">
        <v>6</v>
      </c>
      <c r="F9" s="184">
        <v>7</v>
      </c>
      <c r="G9" s="184">
        <v>8</v>
      </c>
      <c r="H9" s="182">
        <v>9</v>
      </c>
      <c r="I9" s="182">
        <v>10</v>
      </c>
      <c r="J9" s="182">
        <v>11</v>
      </c>
      <c r="K9" s="182">
        <v>12</v>
      </c>
      <c r="L9" s="182">
        <v>13</v>
      </c>
      <c r="M9" s="182">
        <v>21</v>
      </c>
      <c r="N9" s="182">
        <v>14</v>
      </c>
      <c r="O9" s="182">
        <v>15</v>
      </c>
    </row>
    <row r="10" spans="1:15" ht="13.35" customHeight="1" x14ac:dyDescent="0.2">
      <c r="A10" s="458" t="s">
        <v>291</v>
      </c>
      <c r="B10" s="458"/>
      <c r="C10" s="468"/>
      <c r="D10" s="185" t="s">
        <v>41</v>
      </c>
      <c r="E10" s="186">
        <f t="shared" ref="E10:F10" si="0">E11+E12+E13+E14</f>
        <v>0</v>
      </c>
      <c r="F10" s="186">
        <f t="shared" si="0"/>
        <v>0</v>
      </c>
      <c r="G10" s="187" t="e">
        <f>F10/E10*100</f>
        <v>#DIV/0!</v>
      </c>
      <c r="H10" s="465" t="s">
        <v>292</v>
      </c>
      <c r="I10" s="465" t="s">
        <v>292</v>
      </c>
      <c r="J10" s="465" t="s">
        <v>292</v>
      </c>
      <c r="K10" s="465" t="s">
        <v>292</v>
      </c>
      <c r="L10" s="465" t="s">
        <v>292</v>
      </c>
      <c r="M10" s="474"/>
      <c r="N10" s="461"/>
      <c r="O10" s="461"/>
    </row>
    <row r="11" spans="1:15" ht="25.5" x14ac:dyDescent="0.2">
      <c r="A11" s="458"/>
      <c r="B11" s="458"/>
      <c r="C11" s="469"/>
      <c r="D11" s="185" t="s">
        <v>37</v>
      </c>
      <c r="E11" s="186">
        <f>E17+E22</f>
        <v>0</v>
      </c>
      <c r="F11" s="186">
        <f>F17+F22</f>
        <v>0</v>
      </c>
      <c r="G11" s="187" t="e">
        <f t="shared" ref="G11:G24" si="1">F11/E11*100</f>
        <v>#DIV/0!</v>
      </c>
      <c r="H11" s="466"/>
      <c r="I11" s="466"/>
      <c r="J11" s="466"/>
      <c r="K11" s="466"/>
      <c r="L11" s="466"/>
      <c r="M11" s="474"/>
      <c r="N11" s="462"/>
      <c r="O11" s="462"/>
    </row>
    <row r="12" spans="1:15" ht="25.5" x14ac:dyDescent="0.2">
      <c r="A12" s="458"/>
      <c r="B12" s="458"/>
      <c r="C12" s="469"/>
      <c r="D12" s="188" t="s">
        <v>2</v>
      </c>
      <c r="E12" s="186">
        <f t="shared" ref="E12:F14" si="2">E18+E23</f>
        <v>0</v>
      </c>
      <c r="F12" s="186">
        <f t="shared" si="2"/>
        <v>0</v>
      </c>
      <c r="G12" s="187" t="e">
        <f t="shared" si="1"/>
        <v>#DIV/0!</v>
      </c>
      <c r="H12" s="466"/>
      <c r="I12" s="466"/>
      <c r="J12" s="466"/>
      <c r="K12" s="466"/>
      <c r="L12" s="466"/>
      <c r="M12" s="474"/>
      <c r="N12" s="462"/>
      <c r="O12" s="462"/>
    </row>
    <row r="13" spans="1:15" ht="13.35" customHeight="1" x14ac:dyDescent="0.2">
      <c r="A13" s="458"/>
      <c r="B13" s="458"/>
      <c r="C13" s="469"/>
      <c r="D13" s="188" t="s">
        <v>43</v>
      </c>
      <c r="E13" s="186">
        <f t="shared" si="2"/>
        <v>0</v>
      </c>
      <c r="F13" s="186">
        <f t="shared" si="2"/>
        <v>0</v>
      </c>
      <c r="G13" s="187" t="e">
        <f t="shared" si="1"/>
        <v>#DIV/0!</v>
      </c>
      <c r="H13" s="466"/>
      <c r="I13" s="466"/>
      <c r="J13" s="466"/>
      <c r="K13" s="466"/>
      <c r="L13" s="466"/>
      <c r="M13" s="474"/>
      <c r="N13" s="462"/>
      <c r="O13" s="462"/>
    </row>
    <row r="14" spans="1:15" ht="25.5" x14ac:dyDescent="0.2">
      <c r="A14" s="458"/>
      <c r="B14" s="458"/>
      <c r="C14" s="470"/>
      <c r="D14" s="188" t="s">
        <v>268</v>
      </c>
      <c r="E14" s="186">
        <f t="shared" si="2"/>
        <v>0</v>
      </c>
      <c r="F14" s="186">
        <f t="shared" si="2"/>
        <v>0</v>
      </c>
      <c r="G14" s="187" t="e">
        <f t="shared" si="1"/>
        <v>#DIV/0!</v>
      </c>
      <c r="H14" s="467"/>
      <c r="I14" s="467"/>
      <c r="J14" s="467"/>
      <c r="K14" s="467"/>
      <c r="L14" s="467"/>
      <c r="M14" s="474"/>
      <c r="N14" s="463"/>
      <c r="O14" s="463"/>
    </row>
    <row r="15" spans="1:15" x14ac:dyDescent="0.2">
      <c r="A15" s="464" t="s">
        <v>36</v>
      </c>
      <c r="B15" s="464"/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189"/>
      <c r="O15" s="189"/>
    </row>
    <row r="16" spans="1:15" x14ac:dyDescent="0.2">
      <c r="A16" s="457">
        <v>1</v>
      </c>
      <c r="B16" s="458" t="s">
        <v>299</v>
      </c>
      <c r="C16" s="459"/>
      <c r="D16" s="190" t="s">
        <v>41</v>
      </c>
      <c r="E16" s="186">
        <f>SUM(E17:E20)</f>
        <v>0</v>
      </c>
      <c r="F16" s="186">
        <f>SUM(F17:F20)</f>
        <v>0</v>
      </c>
      <c r="G16" s="187" t="e">
        <f t="shared" si="1"/>
        <v>#DIV/0!</v>
      </c>
      <c r="H16" s="191" t="s">
        <v>293</v>
      </c>
      <c r="I16" s="191" t="s">
        <v>293</v>
      </c>
      <c r="J16" s="191" t="s">
        <v>293</v>
      </c>
      <c r="K16" s="191" t="s">
        <v>293</v>
      </c>
      <c r="L16" s="191" t="s">
        <v>293</v>
      </c>
      <c r="M16" s="460"/>
      <c r="N16" s="445"/>
      <c r="O16" s="445"/>
    </row>
    <row r="17" spans="1:56" ht="25.5" x14ac:dyDescent="0.2">
      <c r="A17" s="457"/>
      <c r="B17" s="458"/>
      <c r="C17" s="459"/>
      <c r="D17" s="190" t="s">
        <v>37</v>
      </c>
      <c r="E17" s="186">
        <v>0</v>
      </c>
      <c r="F17" s="186">
        <v>0</v>
      </c>
      <c r="G17" s="187" t="e">
        <f t="shared" si="1"/>
        <v>#DIV/0!</v>
      </c>
      <c r="H17" s="191"/>
      <c r="I17" s="191"/>
      <c r="J17" s="191">
        <v>0</v>
      </c>
      <c r="K17" s="191">
        <v>0</v>
      </c>
      <c r="L17" s="191" t="e">
        <f t="shared" ref="L17:L19" si="3">K17/J17*100</f>
        <v>#DIV/0!</v>
      </c>
      <c r="M17" s="460"/>
      <c r="N17" s="446"/>
      <c r="O17" s="446"/>
    </row>
    <row r="18" spans="1:56" ht="38.25" x14ac:dyDescent="0.2">
      <c r="A18" s="457"/>
      <c r="B18" s="458"/>
      <c r="C18" s="459"/>
      <c r="D18" s="192" t="s">
        <v>294</v>
      </c>
      <c r="E18" s="186">
        <v>0</v>
      </c>
      <c r="F18" s="186">
        <v>0</v>
      </c>
      <c r="G18" s="186" t="e">
        <f t="shared" si="1"/>
        <v>#DIV/0!</v>
      </c>
      <c r="H18" s="191"/>
      <c r="I18" s="191"/>
      <c r="J18" s="191">
        <v>0</v>
      </c>
      <c r="K18" s="191">
        <v>0</v>
      </c>
      <c r="L18" s="191" t="e">
        <f t="shared" si="3"/>
        <v>#DIV/0!</v>
      </c>
      <c r="M18" s="460"/>
      <c r="N18" s="446"/>
      <c r="O18" s="446"/>
    </row>
    <row r="19" spans="1:56" x14ac:dyDescent="0.2">
      <c r="A19" s="457"/>
      <c r="B19" s="458"/>
      <c r="C19" s="459"/>
      <c r="D19" s="192" t="s">
        <v>43</v>
      </c>
      <c r="E19" s="186">
        <v>0</v>
      </c>
      <c r="F19" s="186">
        <v>0</v>
      </c>
      <c r="G19" s="187" t="e">
        <f t="shared" si="1"/>
        <v>#DIV/0!</v>
      </c>
      <c r="H19" s="191"/>
      <c r="I19" s="191"/>
      <c r="J19" s="191">
        <v>0</v>
      </c>
      <c r="K19" s="191">
        <v>0</v>
      </c>
      <c r="L19" s="191" t="e">
        <f t="shared" si="3"/>
        <v>#DIV/0!</v>
      </c>
      <c r="M19" s="460"/>
      <c r="N19" s="446"/>
      <c r="O19" s="446"/>
    </row>
    <row r="20" spans="1:56" s="194" customFormat="1" ht="25.5" x14ac:dyDescent="0.2">
      <c r="A20" s="457"/>
      <c r="B20" s="458"/>
      <c r="C20" s="459"/>
      <c r="D20" s="192" t="s">
        <v>268</v>
      </c>
      <c r="E20" s="186">
        <v>0</v>
      </c>
      <c r="F20" s="186">
        <v>0</v>
      </c>
      <c r="G20" s="187" t="e">
        <f t="shared" si="1"/>
        <v>#DIV/0!</v>
      </c>
      <c r="H20" s="191"/>
      <c r="I20" s="191"/>
      <c r="J20" s="191">
        <v>0</v>
      </c>
      <c r="K20" s="191">
        <v>0</v>
      </c>
      <c r="L20" s="191" t="e">
        <f>K20/J20*100</f>
        <v>#DIV/0!</v>
      </c>
      <c r="M20" s="460"/>
      <c r="N20" s="447"/>
      <c r="O20" s="447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</row>
    <row r="21" spans="1:56" s="194" customFormat="1" x14ac:dyDescent="0.2">
      <c r="A21" s="448">
        <v>2</v>
      </c>
      <c r="B21" s="451" t="s">
        <v>300</v>
      </c>
      <c r="C21" s="454"/>
      <c r="D21" s="195" t="s">
        <v>41</v>
      </c>
      <c r="E21" s="196">
        <f>SUM(E22:E25)</f>
        <v>0</v>
      </c>
      <c r="F21" s="196">
        <f>SUM(F22:F25)</f>
        <v>0</v>
      </c>
      <c r="G21" s="187" t="e">
        <f t="shared" si="1"/>
        <v>#DIV/0!</v>
      </c>
      <c r="H21" s="197"/>
      <c r="I21" s="197"/>
      <c r="J21" s="197"/>
      <c r="K21" s="197"/>
      <c r="L21" s="197"/>
      <c r="N21" s="445"/>
      <c r="O21" s="445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</row>
    <row r="22" spans="1:56" s="194" customFormat="1" ht="25.5" x14ac:dyDescent="0.2">
      <c r="A22" s="449"/>
      <c r="B22" s="452"/>
      <c r="C22" s="455"/>
      <c r="D22" s="190" t="s">
        <v>37</v>
      </c>
      <c r="E22" s="196">
        <v>0</v>
      </c>
      <c r="F22" s="196">
        <v>0</v>
      </c>
      <c r="G22" s="187">
        <v>0</v>
      </c>
      <c r="H22" s="194" t="s">
        <v>293</v>
      </c>
      <c r="I22" s="194" t="s">
        <v>293</v>
      </c>
      <c r="J22" s="191" t="s">
        <v>293</v>
      </c>
      <c r="K22" s="191" t="s">
        <v>293</v>
      </c>
      <c r="L22" s="191" t="s">
        <v>293</v>
      </c>
      <c r="N22" s="446"/>
      <c r="O22" s="446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</row>
    <row r="23" spans="1:56" s="194" customFormat="1" ht="38.25" x14ac:dyDescent="0.2">
      <c r="A23" s="449"/>
      <c r="B23" s="452"/>
      <c r="C23" s="455"/>
      <c r="D23" s="192" t="s">
        <v>294</v>
      </c>
      <c r="E23" s="196">
        <v>0</v>
      </c>
      <c r="F23" s="198">
        <f>[1]Финансирование!G381</f>
        <v>0</v>
      </c>
      <c r="G23" s="187" t="e">
        <f t="shared" si="1"/>
        <v>#DIV/0!</v>
      </c>
      <c r="H23" s="191"/>
      <c r="I23" s="191"/>
      <c r="J23" s="191">
        <v>0</v>
      </c>
      <c r="K23" s="191">
        <v>0</v>
      </c>
      <c r="L23" s="191" t="e">
        <f>K23/J23*100</f>
        <v>#DIV/0!</v>
      </c>
      <c r="N23" s="446"/>
      <c r="O23" s="446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</row>
    <row r="24" spans="1:56" s="194" customFormat="1" x14ac:dyDescent="0.2">
      <c r="A24" s="449"/>
      <c r="B24" s="452"/>
      <c r="C24" s="455"/>
      <c r="D24" s="192" t="s">
        <v>43</v>
      </c>
      <c r="E24" s="196">
        <v>0</v>
      </c>
      <c r="F24" s="198">
        <f>[1]Финансирование!G382</f>
        <v>0</v>
      </c>
      <c r="G24" s="187" t="e">
        <f t="shared" si="1"/>
        <v>#DIV/0!</v>
      </c>
      <c r="H24" s="191"/>
      <c r="I24" s="191"/>
      <c r="J24" s="191">
        <v>0</v>
      </c>
      <c r="K24" s="191">
        <v>0</v>
      </c>
      <c r="L24" s="191" t="e">
        <f>K24/J24*100</f>
        <v>#DIV/0!</v>
      </c>
      <c r="N24" s="446"/>
      <c r="O24" s="446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</row>
    <row r="25" spans="1:56" s="194" customFormat="1" ht="25.5" x14ac:dyDescent="0.2">
      <c r="A25" s="450"/>
      <c r="B25" s="453"/>
      <c r="C25" s="456"/>
      <c r="D25" s="192" t="s">
        <v>268</v>
      </c>
      <c r="E25" s="196">
        <v>0</v>
      </c>
      <c r="F25" s="196">
        <v>0</v>
      </c>
      <c r="G25" s="187">
        <v>0</v>
      </c>
      <c r="H25" s="191" t="s">
        <v>293</v>
      </c>
      <c r="I25" s="191" t="s">
        <v>293</v>
      </c>
      <c r="J25" s="191" t="s">
        <v>293</v>
      </c>
      <c r="K25" s="191" t="s">
        <v>293</v>
      </c>
      <c r="L25" s="191" t="s">
        <v>293</v>
      </c>
      <c r="N25" s="447"/>
      <c r="O25" s="447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</row>
    <row r="27" spans="1:56" s="199" customFormat="1" x14ac:dyDescent="0.2">
      <c r="A27" s="199" t="s">
        <v>295</v>
      </c>
      <c r="C27" s="200"/>
    </row>
    <row r="28" spans="1:56" s="199" customFormat="1" ht="32.450000000000003" customHeight="1" x14ac:dyDescent="0.2">
      <c r="A28" s="441" t="s">
        <v>310</v>
      </c>
      <c r="B28" s="441"/>
      <c r="C28" s="441"/>
      <c r="D28" s="441"/>
      <c r="E28" s="441"/>
      <c r="F28" s="441"/>
      <c r="G28" s="441"/>
    </row>
    <row r="29" spans="1:56" ht="35.450000000000003" customHeight="1" x14ac:dyDescent="0.2">
      <c r="A29" s="442" t="s">
        <v>311</v>
      </c>
      <c r="B29" s="442"/>
      <c r="C29" s="442"/>
      <c r="D29" s="442"/>
      <c r="E29" s="442"/>
      <c r="F29" s="442"/>
      <c r="G29" s="442"/>
    </row>
    <row r="30" spans="1:56" x14ac:dyDescent="0.2">
      <c r="A30" s="201"/>
      <c r="B30" s="201"/>
    </row>
    <row r="31" spans="1:56" ht="7.35" customHeight="1" x14ac:dyDescent="0.2">
      <c r="B31" s="202"/>
      <c r="C31" s="203"/>
      <c r="D31" s="202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4"/>
      <c r="AL31" s="204"/>
      <c r="AM31" s="204"/>
      <c r="AN31" s="205"/>
      <c r="AO31" s="205"/>
      <c r="AP31" s="205"/>
      <c r="AQ31" s="204"/>
    </row>
    <row r="32" spans="1:56" s="202" customFormat="1" ht="66.599999999999994" customHeight="1" x14ac:dyDescent="0.25">
      <c r="A32" s="443" t="s">
        <v>270</v>
      </c>
      <c r="B32" s="443"/>
      <c r="C32" s="443"/>
      <c r="D32" s="443"/>
      <c r="E32" s="443"/>
      <c r="F32" s="443"/>
      <c r="G32" s="443"/>
      <c r="H32" s="206"/>
      <c r="I32" s="206"/>
      <c r="J32" s="206"/>
      <c r="K32" s="206"/>
      <c r="L32" s="206"/>
      <c r="M32" s="206"/>
      <c r="N32" s="206"/>
      <c r="O32" s="207" t="s">
        <v>296</v>
      </c>
      <c r="P32" s="206"/>
    </row>
    <row r="33" spans="1:7" x14ac:dyDescent="0.2">
      <c r="A33" s="208"/>
      <c r="B33" s="209"/>
      <c r="C33" s="209"/>
      <c r="D33" s="209"/>
      <c r="E33" s="209"/>
      <c r="F33" s="209"/>
      <c r="G33" s="209"/>
    </row>
    <row r="34" spans="1:7" x14ac:dyDescent="0.2">
      <c r="A34" s="444" t="s">
        <v>297</v>
      </c>
      <c r="B34" s="444"/>
      <c r="C34" s="444"/>
      <c r="D34" s="444"/>
      <c r="E34" s="209"/>
      <c r="F34" s="209"/>
      <c r="G34" s="209"/>
    </row>
  </sheetData>
  <mergeCells count="45"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E7:E8"/>
    <mergeCell ref="F7:F8"/>
    <mergeCell ref="G7:G8"/>
    <mergeCell ref="L10:L14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A28:G28"/>
    <mergeCell ref="A29:G29"/>
    <mergeCell ref="A32:G32"/>
    <mergeCell ref="A34:D34"/>
    <mergeCell ref="O16:O20"/>
    <mergeCell ref="A21:A25"/>
    <mergeCell ref="B21:B25"/>
    <mergeCell ref="C21:C25"/>
    <mergeCell ref="N21:N25"/>
    <mergeCell ref="O21:O25"/>
    <mergeCell ref="A16:A20"/>
    <mergeCell ref="B16:B20"/>
    <mergeCell ref="C16:C20"/>
    <mergeCell ref="M16:M20"/>
    <mergeCell ref="N16:N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2019-11-27T07:29:16Z</cp:lastPrinted>
  <dcterms:created xsi:type="dcterms:W3CDTF">2011-05-17T05:04:33Z</dcterms:created>
  <dcterms:modified xsi:type="dcterms:W3CDTF">2021-07-19T03:43:57Z</dcterms:modified>
</cp:coreProperties>
</file>